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2340" yWindow="600" windowWidth="7305" windowHeight="10920" tabRatio="871"/>
  </bookViews>
  <sheets>
    <sheet name="ОСНОВНОЙрозница" sheetId="452" r:id="rId1"/>
    <sheet name="розницамягк1.11.24 " sheetId="454" r:id="rId2"/>
    <sheet name="осн.  роз." sheetId="455" r:id="rId3"/>
    <sheet name="медиц розн01.11.24" sheetId="451" r:id="rId4"/>
    <sheet name="зап. части роз" sheetId="456" r:id="rId5"/>
  </sheets>
  <definedNames>
    <definedName name="_xlnm.Print_Titles" localSheetId="4">'зап. части роз'!$8:$10</definedName>
    <definedName name="_xlnm.Print_Titles" localSheetId="3">'медиц розн01.11.24'!$8:$9</definedName>
    <definedName name="_xlnm.Print_Titles" localSheetId="0">ОСНОВНОЙрозница!$B:$B,ОСНОВНОЙрозница!$8:$9</definedName>
    <definedName name="_xlnm.Print_Titles" localSheetId="1">'розницамягк1.11.24 '!$9:$10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54" l="1"/>
  <c r="G66" i="456"/>
  <c r="F66" i="456"/>
  <c r="E66" i="456"/>
  <c r="G65" i="456"/>
  <c r="F65" i="456"/>
  <c r="E65" i="456"/>
  <c r="G64" i="456"/>
  <c r="F64" i="456"/>
  <c r="E64" i="456"/>
  <c r="G63" i="456"/>
  <c r="F63" i="456"/>
  <c r="E63" i="456"/>
  <c r="G62" i="456"/>
  <c r="F62" i="456"/>
  <c r="E62" i="456"/>
  <c r="G61" i="456"/>
  <c r="F61" i="456"/>
  <c r="E61" i="456"/>
  <c r="G60" i="456"/>
  <c r="F60" i="456"/>
  <c r="E60" i="456"/>
  <c r="G59" i="456"/>
  <c r="F59" i="456"/>
  <c r="E59" i="456"/>
  <c r="G58" i="456"/>
  <c r="F58" i="456"/>
  <c r="E58" i="456"/>
  <c r="G57" i="456"/>
  <c r="F57" i="456"/>
  <c r="E57" i="456"/>
  <c r="G56" i="456"/>
  <c r="F56" i="456"/>
  <c r="E56" i="456"/>
  <c r="G55" i="456"/>
  <c r="F55" i="456"/>
  <c r="E55" i="456"/>
  <c r="G54" i="456"/>
  <c r="F54" i="456"/>
  <c r="E54" i="456"/>
  <c r="G53" i="456"/>
  <c r="F53" i="456"/>
  <c r="E53" i="456"/>
  <c r="G52" i="456"/>
  <c r="F52" i="456"/>
  <c r="E52" i="456"/>
  <c r="G51" i="456"/>
  <c r="F51" i="456"/>
  <c r="E51" i="456"/>
  <c r="G50" i="456"/>
  <c r="F50" i="456"/>
  <c r="E50" i="456"/>
  <c r="G49" i="456"/>
  <c r="F49" i="456"/>
  <c r="E49" i="456"/>
  <c r="G48" i="456"/>
  <c r="F48" i="456"/>
  <c r="E48" i="456"/>
  <c r="G47" i="456"/>
  <c r="F47" i="456"/>
  <c r="E47" i="456"/>
  <c r="G46" i="456"/>
  <c r="F46" i="456"/>
  <c r="E46" i="456"/>
  <c r="G45" i="456"/>
  <c r="F45" i="456"/>
  <c r="E45" i="456"/>
  <c r="G44" i="456"/>
  <c r="F44" i="456"/>
  <c r="E44" i="456"/>
  <c r="G43" i="456"/>
  <c r="F43" i="456"/>
  <c r="E43" i="456"/>
  <c r="G42" i="456"/>
  <c r="F42" i="456"/>
  <c r="E42" i="456"/>
  <c r="G41" i="456"/>
  <c r="F41" i="456"/>
  <c r="E41" i="456"/>
  <c r="G40" i="456"/>
  <c r="F40" i="456"/>
  <c r="E40" i="456"/>
  <c r="G39" i="456"/>
  <c r="F39" i="456"/>
  <c r="E39" i="456"/>
  <c r="G38" i="456"/>
  <c r="F38" i="456"/>
  <c r="E38" i="456"/>
  <c r="G37" i="456"/>
  <c r="F37" i="456"/>
  <c r="E37" i="456"/>
  <c r="G36" i="456"/>
  <c r="F36" i="456"/>
  <c r="E36" i="456"/>
  <c r="G35" i="456"/>
  <c r="F35" i="456"/>
  <c r="E35" i="456"/>
  <c r="G34" i="456"/>
  <c r="F34" i="456"/>
  <c r="E34" i="456"/>
  <c r="G33" i="456"/>
  <c r="F33" i="456"/>
  <c r="E33" i="456"/>
  <c r="G32" i="456"/>
  <c r="F32" i="456"/>
  <c r="E32" i="456"/>
  <c r="G31" i="456"/>
  <c r="F31" i="456"/>
  <c r="E31" i="456"/>
  <c r="G30" i="456"/>
  <c r="F30" i="456"/>
  <c r="E30" i="456"/>
  <c r="G29" i="456"/>
  <c r="F29" i="456"/>
  <c r="E29" i="456"/>
  <c r="G28" i="456"/>
  <c r="F28" i="456"/>
  <c r="E28" i="456"/>
  <c r="G27" i="456"/>
  <c r="F27" i="456"/>
  <c r="E27" i="456"/>
  <c r="G26" i="456"/>
  <c r="F26" i="456"/>
  <c r="E26" i="456"/>
  <c r="G25" i="456"/>
  <c r="F25" i="456"/>
  <c r="E25" i="456"/>
  <c r="G24" i="456"/>
  <c r="F24" i="456"/>
  <c r="E24" i="456"/>
  <c r="G23" i="456"/>
  <c r="F23" i="456"/>
  <c r="E23" i="456"/>
  <c r="G22" i="456"/>
  <c r="F22" i="456"/>
  <c r="E22" i="456"/>
  <c r="G21" i="456"/>
  <c r="F21" i="456"/>
  <c r="E21" i="456"/>
  <c r="G20" i="456"/>
  <c r="F20" i="456"/>
  <c r="E20" i="456"/>
  <c r="G19" i="456"/>
  <c r="F19" i="456"/>
  <c r="E19" i="456"/>
  <c r="G18" i="456"/>
  <c r="F18" i="456"/>
  <c r="E18" i="456"/>
  <c r="G17" i="456"/>
  <c r="F17" i="456"/>
  <c r="E17" i="456"/>
  <c r="G16" i="456"/>
  <c r="F16" i="456"/>
  <c r="E16" i="456"/>
  <c r="G15" i="456"/>
  <c r="F15" i="456"/>
  <c r="E15" i="456"/>
  <c r="G14" i="456"/>
  <c r="F14" i="456"/>
  <c r="E14" i="456"/>
  <c r="G13" i="456"/>
  <c r="F13" i="456"/>
  <c r="E13" i="456"/>
  <c r="G12" i="456"/>
  <c r="F12" i="456"/>
  <c r="E12" i="456"/>
  <c r="G11" i="456"/>
  <c r="F11" i="456"/>
  <c r="E11" i="456"/>
  <c r="G45" i="455"/>
  <c r="F45" i="455"/>
  <c r="E45" i="455"/>
  <c r="G43" i="455"/>
  <c r="F43" i="455"/>
  <c r="E43" i="455"/>
  <c r="G42" i="455"/>
  <c r="F42" i="455"/>
  <c r="E42" i="455"/>
  <c r="G41" i="455"/>
  <c r="F41" i="455"/>
  <c r="E41" i="455"/>
  <c r="G40" i="455"/>
  <c r="F40" i="455"/>
  <c r="E40" i="455"/>
  <c r="G39" i="455"/>
  <c r="F39" i="455"/>
  <c r="E39" i="455"/>
  <c r="G38" i="455"/>
  <c r="F38" i="455"/>
  <c r="E38" i="455"/>
  <c r="F37" i="455"/>
  <c r="E37" i="455"/>
  <c r="G36" i="455"/>
  <c r="F36" i="455"/>
  <c r="E36" i="455"/>
  <c r="G35" i="455"/>
  <c r="F35" i="455"/>
  <c r="E35" i="455"/>
  <c r="G34" i="455"/>
  <c r="F34" i="455"/>
  <c r="E34" i="455"/>
  <c r="G33" i="455"/>
  <c r="F33" i="455"/>
  <c r="E33" i="455"/>
  <c r="F32" i="455"/>
  <c r="E32" i="455"/>
  <c r="G31" i="455"/>
  <c r="F31" i="455"/>
  <c r="E31" i="455"/>
  <c r="G30" i="455"/>
  <c r="F30" i="455"/>
  <c r="E30" i="455"/>
  <c r="G29" i="455"/>
  <c r="F29" i="455"/>
  <c r="E29" i="455"/>
  <c r="G28" i="455"/>
  <c r="F28" i="455"/>
  <c r="E28" i="455"/>
  <c r="G26" i="455"/>
  <c r="F26" i="455"/>
  <c r="E26" i="455"/>
  <c r="G25" i="455"/>
  <c r="F25" i="455"/>
  <c r="E25" i="455"/>
  <c r="G24" i="455"/>
  <c r="F24" i="455"/>
  <c r="E24" i="455"/>
  <c r="G23" i="455"/>
  <c r="F23" i="455"/>
  <c r="E23" i="455"/>
  <c r="G21" i="455"/>
  <c r="F21" i="455"/>
  <c r="E21" i="455"/>
  <c r="G20" i="455"/>
  <c r="F20" i="455"/>
  <c r="E20" i="455"/>
  <c r="G19" i="455"/>
  <c r="F19" i="455"/>
  <c r="E19" i="455"/>
  <c r="G18" i="455"/>
  <c r="F18" i="455"/>
  <c r="E18" i="455"/>
  <c r="G16" i="455"/>
  <c r="F16" i="455"/>
  <c r="E16" i="455"/>
  <c r="G15" i="455"/>
  <c r="F15" i="455"/>
  <c r="E15" i="455"/>
  <c r="G14" i="455"/>
  <c r="F14" i="455"/>
  <c r="E14" i="455"/>
  <c r="G13" i="455"/>
  <c r="F13" i="455"/>
  <c r="E13" i="455"/>
  <c r="M132" i="451"/>
  <c r="L132" i="451"/>
  <c r="K132" i="451"/>
  <c r="I132" i="451"/>
  <c r="M131" i="451"/>
  <c r="L131" i="451"/>
  <c r="K131" i="451"/>
  <c r="I131" i="451"/>
  <c r="M130" i="451"/>
  <c r="L130" i="451"/>
  <c r="K130" i="451"/>
  <c r="I130" i="451"/>
  <c r="M129" i="451"/>
  <c r="L129" i="451"/>
  <c r="K129" i="451"/>
  <c r="I129" i="451"/>
  <c r="M128" i="451"/>
  <c r="L128" i="451"/>
  <c r="K128" i="451"/>
  <c r="I128" i="451"/>
  <c r="M127" i="451"/>
  <c r="L127" i="451"/>
  <c r="K127" i="451"/>
  <c r="I127" i="451"/>
  <c r="I126" i="451"/>
  <c r="M125" i="451"/>
  <c r="L125" i="451"/>
  <c r="K125" i="451"/>
  <c r="I125" i="451"/>
  <c r="M124" i="451"/>
  <c r="L124" i="451"/>
  <c r="K124" i="451"/>
  <c r="I124" i="451"/>
  <c r="M123" i="451"/>
  <c r="L123" i="451"/>
  <c r="K123" i="451"/>
  <c r="I123" i="451"/>
  <c r="M122" i="451"/>
  <c r="L122" i="451"/>
  <c r="K122" i="451"/>
  <c r="I122" i="451"/>
  <c r="M121" i="451"/>
  <c r="L121" i="451"/>
  <c r="K121" i="451"/>
  <c r="I121" i="451"/>
  <c r="M120" i="451"/>
  <c r="L120" i="451"/>
  <c r="K120" i="451"/>
  <c r="I120" i="451"/>
  <c r="M119" i="451"/>
  <c r="L119" i="451"/>
  <c r="K119" i="451"/>
  <c r="I119" i="451"/>
  <c r="M118" i="451"/>
  <c r="L118" i="451"/>
  <c r="K118" i="451"/>
  <c r="I118" i="451"/>
  <c r="M117" i="451"/>
  <c r="L117" i="451"/>
  <c r="K117" i="451"/>
  <c r="I117" i="451"/>
  <c r="M116" i="451"/>
  <c r="L116" i="451"/>
  <c r="K116" i="451"/>
  <c r="I116" i="451"/>
  <c r="M115" i="451"/>
  <c r="L115" i="451"/>
  <c r="K115" i="451"/>
  <c r="I115" i="451"/>
  <c r="I114" i="451"/>
  <c r="M113" i="451"/>
  <c r="L113" i="451"/>
  <c r="K113" i="451"/>
  <c r="I113" i="451"/>
  <c r="M112" i="451"/>
  <c r="L112" i="451"/>
  <c r="K112" i="451"/>
  <c r="I112" i="451"/>
  <c r="I111" i="451"/>
  <c r="M110" i="451"/>
  <c r="L110" i="451"/>
  <c r="K110" i="451"/>
  <c r="I110" i="451"/>
  <c r="M109" i="451"/>
  <c r="L109" i="451"/>
  <c r="K109" i="451"/>
  <c r="I109" i="451"/>
  <c r="M108" i="451"/>
  <c r="L108" i="451"/>
  <c r="K108" i="451"/>
  <c r="I108" i="451"/>
  <c r="M107" i="451"/>
  <c r="L107" i="451"/>
  <c r="K107" i="451"/>
  <c r="I107" i="451"/>
  <c r="M106" i="451"/>
  <c r="L106" i="451"/>
  <c r="K106" i="451"/>
  <c r="I106" i="451"/>
  <c r="M105" i="451"/>
  <c r="L105" i="451"/>
  <c r="K105" i="451"/>
  <c r="I105" i="451"/>
  <c r="M104" i="451"/>
  <c r="L104" i="451"/>
  <c r="K104" i="451"/>
  <c r="I104" i="451"/>
  <c r="M103" i="451"/>
  <c r="L103" i="451"/>
  <c r="K103" i="451"/>
  <c r="I103" i="451"/>
  <c r="M102" i="451"/>
  <c r="L102" i="451"/>
  <c r="K102" i="451"/>
  <c r="I102" i="451"/>
  <c r="I101" i="451"/>
  <c r="M100" i="451"/>
  <c r="L100" i="451"/>
  <c r="K100" i="451"/>
  <c r="I100" i="451"/>
  <c r="M99" i="451"/>
  <c r="L99" i="451"/>
  <c r="K99" i="451"/>
  <c r="I99" i="451"/>
  <c r="M98" i="451"/>
  <c r="L98" i="451"/>
  <c r="K98" i="451"/>
  <c r="I98" i="451"/>
  <c r="M97" i="451"/>
  <c r="L97" i="451"/>
  <c r="K97" i="451"/>
  <c r="I97" i="451"/>
  <c r="M96" i="451"/>
  <c r="L96" i="451"/>
  <c r="K96" i="451"/>
  <c r="I96" i="451"/>
  <c r="M95" i="451"/>
  <c r="L95" i="451"/>
  <c r="K95" i="451"/>
  <c r="I95" i="451"/>
  <c r="M94" i="451"/>
  <c r="L94" i="451"/>
  <c r="K94" i="451"/>
  <c r="I94" i="451"/>
  <c r="M93" i="451"/>
  <c r="L93" i="451"/>
  <c r="K93" i="451"/>
  <c r="I93" i="451"/>
  <c r="M92" i="451"/>
  <c r="L92" i="451"/>
  <c r="K92" i="451"/>
  <c r="I92" i="451"/>
  <c r="M91" i="451"/>
  <c r="L91" i="451"/>
  <c r="K91" i="451"/>
  <c r="I91" i="451"/>
  <c r="M90" i="451"/>
  <c r="L90" i="451"/>
  <c r="K90" i="451"/>
  <c r="I90" i="451"/>
  <c r="M89" i="451"/>
  <c r="L89" i="451"/>
  <c r="K89" i="451"/>
  <c r="I89" i="451"/>
  <c r="M88" i="451"/>
  <c r="L88" i="451"/>
  <c r="K88" i="451"/>
  <c r="I88" i="451"/>
  <c r="M87" i="451"/>
  <c r="L87" i="451"/>
  <c r="K87" i="451"/>
  <c r="I87" i="451"/>
  <c r="M86" i="451"/>
  <c r="L86" i="451"/>
  <c r="K86" i="451"/>
  <c r="I86" i="451"/>
  <c r="M85" i="451"/>
  <c r="L85" i="451"/>
  <c r="K85" i="451"/>
  <c r="I85" i="451"/>
  <c r="M84" i="451"/>
  <c r="L84" i="451"/>
  <c r="K84" i="451"/>
  <c r="I84" i="451"/>
  <c r="M83" i="451"/>
  <c r="L83" i="451"/>
  <c r="K83" i="451"/>
  <c r="I83" i="451"/>
  <c r="M82" i="451"/>
  <c r="L82" i="451"/>
  <c r="K82" i="451"/>
  <c r="I82" i="451"/>
  <c r="M81" i="451"/>
  <c r="L81" i="451"/>
  <c r="K81" i="451"/>
  <c r="I81" i="451"/>
  <c r="M80" i="451"/>
  <c r="L80" i="451"/>
  <c r="K80" i="451"/>
  <c r="I80" i="451"/>
  <c r="I79" i="451"/>
  <c r="M78" i="451"/>
  <c r="L78" i="451"/>
  <c r="K78" i="451"/>
  <c r="I78" i="451"/>
  <c r="M77" i="451"/>
  <c r="L77" i="451"/>
  <c r="K77" i="451"/>
  <c r="I77" i="451"/>
  <c r="M76" i="451"/>
  <c r="L76" i="451"/>
  <c r="K76" i="451"/>
  <c r="I76" i="451"/>
  <c r="I75" i="451"/>
  <c r="I74" i="451"/>
  <c r="I73" i="451"/>
  <c r="I72" i="451"/>
  <c r="I71" i="451"/>
  <c r="M70" i="451"/>
  <c r="L70" i="451"/>
  <c r="K70" i="451"/>
  <c r="I70" i="451"/>
  <c r="M69" i="451"/>
  <c r="L69" i="451"/>
  <c r="K69" i="451"/>
  <c r="I69" i="451"/>
  <c r="M68" i="451"/>
  <c r="L68" i="451"/>
  <c r="K68" i="451"/>
  <c r="I68" i="451"/>
  <c r="M67" i="451"/>
  <c r="L67" i="451"/>
  <c r="K67" i="451"/>
  <c r="I67" i="451"/>
  <c r="M66" i="451"/>
  <c r="L66" i="451"/>
  <c r="K66" i="451"/>
  <c r="I66" i="451"/>
  <c r="M65" i="451"/>
  <c r="L65" i="451"/>
  <c r="K65" i="451"/>
  <c r="I65" i="451"/>
  <c r="I64" i="451"/>
  <c r="M63" i="451"/>
  <c r="L63" i="451"/>
  <c r="K63" i="451"/>
  <c r="I63" i="451"/>
  <c r="M62" i="451"/>
  <c r="L62" i="451"/>
  <c r="K62" i="451"/>
  <c r="I62" i="451"/>
  <c r="M61" i="451"/>
  <c r="L61" i="451"/>
  <c r="K61" i="451"/>
  <c r="I61" i="451"/>
  <c r="I60" i="451"/>
  <c r="M59" i="451"/>
  <c r="L59" i="451"/>
  <c r="K59" i="451"/>
  <c r="I59" i="451"/>
  <c r="M58" i="451"/>
  <c r="L58" i="451"/>
  <c r="K58" i="451"/>
  <c r="I58" i="451"/>
  <c r="M57" i="451"/>
  <c r="L57" i="451"/>
  <c r="K57" i="451"/>
  <c r="I57" i="451"/>
  <c r="I56" i="451"/>
  <c r="M55" i="451"/>
  <c r="L55" i="451"/>
  <c r="K55" i="451"/>
  <c r="I55" i="451"/>
  <c r="M54" i="451"/>
  <c r="L54" i="451"/>
  <c r="K54" i="451"/>
  <c r="I54" i="451"/>
  <c r="M53" i="451"/>
  <c r="L53" i="451"/>
  <c r="K53" i="451"/>
  <c r="I53" i="451"/>
  <c r="M51" i="451"/>
  <c r="L51" i="451"/>
  <c r="K51" i="451"/>
  <c r="I51" i="451"/>
  <c r="M50" i="451"/>
  <c r="L50" i="451"/>
  <c r="K50" i="451"/>
  <c r="I50" i="451"/>
  <c r="M49" i="451"/>
  <c r="L49" i="451"/>
  <c r="K49" i="451"/>
  <c r="I49" i="451"/>
  <c r="M48" i="451"/>
  <c r="L48" i="451"/>
  <c r="K48" i="451"/>
  <c r="I48" i="451"/>
  <c r="M47" i="451"/>
  <c r="L47" i="451"/>
  <c r="K47" i="451"/>
  <c r="I47" i="451"/>
  <c r="M46" i="451"/>
  <c r="L46" i="451"/>
  <c r="K46" i="451"/>
  <c r="I46" i="451"/>
  <c r="M45" i="451"/>
  <c r="L45" i="451"/>
  <c r="K45" i="451"/>
  <c r="I45" i="451"/>
  <c r="M44" i="451"/>
  <c r="L44" i="451"/>
  <c r="K44" i="451"/>
  <c r="I44" i="451"/>
  <c r="I43" i="451"/>
  <c r="M42" i="451"/>
  <c r="L42" i="451"/>
  <c r="K42" i="451"/>
  <c r="I42" i="451"/>
  <c r="M41" i="451"/>
  <c r="L41" i="451"/>
  <c r="K41" i="451"/>
  <c r="I41" i="451"/>
  <c r="M40" i="451"/>
  <c r="L40" i="451"/>
  <c r="K40" i="451"/>
  <c r="I40" i="451"/>
  <c r="M39" i="451"/>
  <c r="L39" i="451"/>
  <c r="K39" i="451"/>
  <c r="I39" i="451"/>
  <c r="M38" i="451"/>
  <c r="L38" i="451"/>
  <c r="K38" i="451"/>
  <c r="I38" i="451"/>
  <c r="M37" i="451"/>
  <c r="L37" i="451"/>
  <c r="K37" i="451"/>
  <c r="I37" i="451"/>
  <c r="M36" i="451"/>
  <c r="L36" i="451"/>
  <c r="K36" i="451"/>
  <c r="I36" i="451"/>
  <c r="M35" i="451"/>
  <c r="L35" i="451"/>
  <c r="K35" i="451"/>
  <c r="I35" i="451"/>
  <c r="M34" i="451"/>
  <c r="L34" i="451"/>
  <c r="K34" i="451"/>
  <c r="I34" i="451"/>
  <c r="M33" i="451"/>
  <c r="L33" i="451"/>
  <c r="K33" i="451"/>
  <c r="I33" i="451"/>
  <c r="M32" i="451"/>
  <c r="L32" i="451"/>
  <c r="K32" i="451"/>
  <c r="I32" i="451"/>
  <c r="M31" i="451"/>
  <c r="L31" i="451"/>
  <c r="K31" i="451"/>
  <c r="I31" i="451"/>
  <c r="M30" i="451"/>
  <c r="L30" i="451"/>
  <c r="K30" i="451"/>
  <c r="I30" i="451"/>
  <c r="M29" i="451"/>
  <c r="L29" i="451"/>
  <c r="K29" i="451"/>
  <c r="I29" i="451"/>
  <c r="M28" i="451"/>
  <c r="L28" i="451"/>
  <c r="K28" i="451"/>
  <c r="I28" i="451"/>
  <c r="M27" i="451"/>
  <c r="L27" i="451"/>
  <c r="K27" i="451"/>
  <c r="I27" i="451"/>
  <c r="M26" i="451"/>
  <c r="L26" i="451"/>
  <c r="K26" i="451"/>
  <c r="I26" i="451"/>
  <c r="M25" i="451"/>
  <c r="L25" i="451"/>
  <c r="K25" i="451"/>
  <c r="I25" i="451"/>
  <c r="M24" i="451"/>
  <c r="L24" i="451"/>
  <c r="K24" i="451"/>
  <c r="I24" i="451"/>
  <c r="M23" i="451"/>
  <c r="L23" i="451"/>
  <c r="K23" i="451"/>
  <c r="I23" i="451"/>
  <c r="M22" i="451"/>
  <c r="L22" i="451"/>
  <c r="K22" i="451"/>
  <c r="I22" i="451"/>
  <c r="M21" i="451"/>
  <c r="L21" i="451"/>
  <c r="K21" i="451"/>
  <c r="I21" i="451"/>
  <c r="M19" i="451"/>
  <c r="L19" i="451"/>
  <c r="K19" i="451"/>
  <c r="M17" i="451"/>
  <c r="L17" i="451"/>
  <c r="K17" i="451"/>
  <c r="M16" i="451"/>
  <c r="L16" i="451"/>
  <c r="K16" i="451"/>
  <c r="M15" i="451"/>
  <c r="L15" i="451"/>
  <c r="K15" i="451"/>
  <c r="M14" i="451"/>
  <c r="L14" i="451"/>
  <c r="K14" i="451"/>
  <c r="M13" i="451"/>
  <c r="L13" i="451"/>
  <c r="K13" i="451"/>
  <c r="M12" i="451"/>
  <c r="L12" i="451"/>
  <c r="K12" i="451"/>
  <c r="M10" i="451"/>
  <c r="L10" i="451"/>
  <c r="K10" i="451"/>
  <c r="J398" i="454"/>
  <c r="I398" i="454"/>
  <c r="L397" i="454"/>
  <c r="K397" i="454"/>
  <c r="J397" i="454"/>
  <c r="I397" i="454"/>
  <c r="H397" i="454"/>
  <c r="L396" i="454"/>
  <c r="K396" i="454"/>
  <c r="J396" i="454"/>
  <c r="I396" i="454"/>
  <c r="H396" i="454"/>
  <c r="L395" i="454"/>
  <c r="K395" i="454"/>
  <c r="J395" i="454"/>
  <c r="I395" i="454"/>
  <c r="H395" i="454"/>
  <c r="L394" i="454"/>
  <c r="K394" i="454"/>
  <c r="J394" i="454"/>
  <c r="I394" i="454"/>
  <c r="H394" i="454"/>
  <c r="L393" i="454"/>
  <c r="K393" i="454"/>
  <c r="J393" i="454"/>
  <c r="I393" i="454"/>
  <c r="H393" i="454"/>
  <c r="L392" i="454"/>
  <c r="K392" i="454"/>
  <c r="J392" i="454"/>
  <c r="I392" i="454"/>
  <c r="H392" i="454"/>
  <c r="L391" i="454"/>
  <c r="K391" i="454"/>
  <c r="J391" i="454"/>
  <c r="I391" i="454"/>
  <c r="H391" i="454"/>
  <c r="L390" i="454"/>
  <c r="K390" i="454"/>
  <c r="J390" i="454"/>
  <c r="I390" i="454"/>
  <c r="H390" i="454"/>
  <c r="L389" i="454"/>
  <c r="K389" i="454"/>
  <c r="J389" i="454"/>
  <c r="I389" i="454"/>
  <c r="H389" i="454"/>
  <c r="L388" i="454"/>
  <c r="K388" i="454"/>
  <c r="J388" i="454"/>
  <c r="I388" i="454"/>
  <c r="H388" i="454"/>
  <c r="L387" i="454"/>
  <c r="K387" i="454"/>
  <c r="J387" i="454"/>
  <c r="I387" i="454"/>
  <c r="H387" i="454"/>
  <c r="L386" i="454"/>
  <c r="K386" i="454"/>
  <c r="J386" i="454"/>
  <c r="I386" i="454"/>
  <c r="H386" i="454"/>
  <c r="L385" i="454"/>
  <c r="K385" i="454"/>
  <c r="J385" i="454"/>
  <c r="I385" i="454"/>
  <c r="H385" i="454"/>
  <c r="L384" i="454"/>
  <c r="K384" i="454"/>
  <c r="J384" i="454"/>
  <c r="I384" i="454"/>
  <c r="H384" i="454"/>
  <c r="L383" i="454"/>
  <c r="K383" i="454"/>
  <c r="J383" i="454"/>
  <c r="I383" i="454"/>
  <c r="H383" i="454"/>
  <c r="L382" i="454"/>
  <c r="K382" i="454"/>
  <c r="J382" i="454"/>
  <c r="I382" i="454"/>
  <c r="H382" i="454"/>
  <c r="L381" i="454"/>
  <c r="K381" i="454"/>
  <c r="J381" i="454"/>
  <c r="I381" i="454"/>
  <c r="H381" i="454"/>
  <c r="L380" i="454"/>
  <c r="K380" i="454"/>
  <c r="J380" i="454"/>
  <c r="I380" i="454"/>
  <c r="H380" i="454"/>
  <c r="L379" i="454"/>
  <c r="K379" i="454"/>
  <c r="J379" i="454"/>
  <c r="I379" i="454"/>
  <c r="H379" i="454"/>
  <c r="K378" i="454"/>
  <c r="K377" i="454"/>
  <c r="J377" i="454"/>
  <c r="I377" i="454"/>
  <c r="K376" i="454"/>
  <c r="J376" i="454"/>
  <c r="I376" i="454"/>
  <c r="K375" i="454"/>
  <c r="J375" i="454"/>
  <c r="I375" i="454"/>
  <c r="K374" i="454"/>
  <c r="J374" i="454"/>
  <c r="I374" i="454"/>
  <c r="K373" i="454"/>
  <c r="J373" i="454"/>
  <c r="I373" i="454"/>
  <c r="K372" i="454"/>
  <c r="J372" i="454"/>
  <c r="I372" i="454"/>
  <c r="K371" i="454"/>
  <c r="J371" i="454"/>
  <c r="I371" i="454"/>
  <c r="K370" i="454"/>
  <c r="J370" i="454"/>
  <c r="I370" i="454"/>
  <c r="K369" i="454"/>
  <c r="J369" i="454"/>
  <c r="I369" i="454"/>
  <c r="K368" i="454"/>
  <c r="J368" i="454"/>
  <c r="I368" i="454"/>
  <c r="K367" i="454"/>
  <c r="J367" i="454"/>
  <c r="I367" i="454"/>
  <c r="K366" i="454"/>
  <c r="J366" i="454"/>
  <c r="I366" i="454"/>
  <c r="K365" i="454"/>
  <c r="J365" i="454"/>
  <c r="I365" i="454"/>
  <c r="A365" i="454"/>
  <c r="K364" i="454"/>
  <c r="J364" i="454"/>
  <c r="I364" i="454"/>
  <c r="K363" i="454"/>
  <c r="J363" i="454"/>
  <c r="I363" i="454"/>
  <c r="K362" i="454"/>
  <c r="J362" i="454"/>
  <c r="I362" i="454"/>
  <c r="K361" i="454"/>
  <c r="J361" i="454"/>
  <c r="I361" i="454"/>
  <c r="K360" i="454"/>
  <c r="J360" i="454"/>
  <c r="I360" i="454"/>
  <c r="K359" i="454"/>
  <c r="J359" i="454"/>
  <c r="I359" i="454"/>
  <c r="K358" i="454"/>
  <c r="J358" i="454"/>
  <c r="I358" i="454"/>
  <c r="K357" i="454"/>
  <c r="J357" i="454"/>
  <c r="I357" i="454"/>
  <c r="K356" i="454"/>
  <c r="J356" i="454"/>
  <c r="I356" i="454"/>
  <c r="K355" i="454"/>
  <c r="J355" i="454"/>
  <c r="I355" i="454"/>
  <c r="H355" i="454"/>
  <c r="K354" i="454"/>
  <c r="J354" i="454"/>
  <c r="I354" i="454"/>
  <c r="K353" i="454"/>
  <c r="J353" i="454"/>
  <c r="I353" i="454"/>
  <c r="K352" i="454"/>
  <c r="J352" i="454"/>
  <c r="I352" i="454"/>
  <c r="K351" i="454"/>
  <c r="J351" i="454"/>
  <c r="I351" i="454"/>
  <c r="K350" i="454"/>
  <c r="J350" i="454"/>
  <c r="I350" i="454"/>
  <c r="K349" i="454"/>
  <c r="J349" i="454"/>
  <c r="I349" i="454"/>
  <c r="K348" i="454"/>
  <c r="J348" i="454"/>
  <c r="I348" i="454"/>
  <c r="K347" i="454"/>
  <c r="J347" i="454"/>
  <c r="I347" i="454"/>
  <c r="K346" i="454"/>
  <c r="J346" i="454"/>
  <c r="I346" i="454"/>
  <c r="K345" i="454"/>
  <c r="J345" i="454"/>
  <c r="I345" i="454"/>
  <c r="K344" i="454"/>
  <c r="J344" i="454"/>
  <c r="I344" i="454"/>
  <c r="K343" i="454"/>
  <c r="J343" i="454"/>
  <c r="I343" i="454"/>
  <c r="K342" i="454"/>
  <c r="J342" i="454"/>
  <c r="I342" i="454"/>
  <c r="K341" i="454"/>
  <c r="J341" i="454"/>
  <c r="I341" i="454"/>
  <c r="K340" i="454"/>
  <c r="J340" i="454"/>
  <c r="I340" i="454"/>
  <c r="K339" i="454"/>
  <c r="J339" i="454"/>
  <c r="I339" i="454"/>
  <c r="K338" i="454"/>
  <c r="J338" i="454"/>
  <c r="I338" i="454"/>
  <c r="K337" i="454"/>
  <c r="J337" i="454"/>
  <c r="I337" i="454"/>
  <c r="K336" i="454"/>
  <c r="J336" i="454"/>
  <c r="I336" i="454"/>
  <c r="H336" i="454"/>
  <c r="G336" i="454"/>
  <c r="K335" i="454"/>
  <c r="J335" i="454"/>
  <c r="I335" i="454"/>
  <c r="K334" i="454"/>
  <c r="J334" i="454"/>
  <c r="I334" i="454"/>
  <c r="K333" i="454"/>
  <c r="J333" i="454"/>
  <c r="I333" i="454"/>
  <c r="K332" i="454"/>
  <c r="J332" i="454"/>
  <c r="I332" i="454"/>
  <c r="K331" i="454"/>
  <c r="J331" i="454"/>
  <c r="I331" i="454"/>
  <c r="K330" i="454"/>
  <c r="J330" i="454"/>
  <c r="I330" i="454"/>
  <c r="K329" i="454"/>
  <c r="J329" i="454"/>
  <c r="I329" i="454"/>
  <c r="K328" i="454"/>
  <c r="K327" i="454"/>
  <c r="J327" i="454"/>
  <c r="I327" i="454"/>
  <c r="K326" i="454"/>
  <c r="J326" i="454"/>
  <c r="I326" i="454"/>
  <c r="K325" i="454"/>
  <c r="J325" i="454"/>
  <c r="I325" i="454"/>
  <c r="K324" i="454"/>
  <c r="J324" i="454"/>
  <c r="I324" i="454"/>
  <c r="K323" i="454"/>
  <c r="J323" i="454"/>
  <c r="I323" i="454"/>
  <c r="K322" i="454"/>
  <c r="J322" i="454"/>
  <c r="I322" i="454"/>
  <c r="K321" i="454"/>
  <c r="K320" i="454"/>
  <c r="A320" i="454"/>
  <c r="K319" i="454"/>
  <c r="J319" i="454"/>
  <c r="I319" i="454"/>
  <c r="K318" i="454"/>
  <c r="J318" i="454"/>
  <c r="I318" i="454"/>
  <c r="K317" i="454"/>
  <c r="J317" i="454"/>
  <c r="I317" i="454"/>
  <c r="K316" i="454"/>
  <c r="J316" i="454"/>
  <c r="I316" i="454"/>
  <c r="K315" i="454"/>
  <c r="J315" i="454"/>
  <c r="I315" i="454"/>
  <c r="K314" i="454"/>
  <c r="J314" i="454"/>
  <c r="I314" i="454"/>
  <c r="K313" i="454"/>
  <c r="J313" i="454"/>
  <c r="I313" i="454"/>
  <c r="K312" i="454"/>
  <c r="J312" i="454"/>
  <c r="I312" i="454"/>
  <c r="L311" i="454"/>
  <c r="L310" i="454"/>
  <c r="K310" i="454"/>
  <c r="J310" i="454"/>
  <c r="I310" i="454"/>
  <c r="L309" i="454"/>
  <c r="K309" i="454"/>
  <c r="J309" i="454"/>
  <c r="I309" i="454"/>
  <c r="L308" i="454"/>
  <c r="K308" i="454"/>
  <c r="J308" i="454"/>
  <c r="I308" i="454"/>
  <c r="L307" i="454"/>
  <c r="K307" i="454"/>
  <c r="J307" i="454"/>
  <c r="I307" i="454"/>
  <c r="L306" i="454"/>
  <c r="L305" i="454"/>
  <c r="K305" i="454"/>
  <c r="J305" i="454"/>
  <c r="I305" i="454"/>
  <c r="L304" i="454"/>
  <c r="K304" i="454"/>
  <c r="J304" i="454"/>
  <c r="I304" i="454"/>
  <c r="L303" i="454"/>
  <c r="K303" i="454"/>
  <c r="J303" i="454"/>
  <c r="I303" i="454"/>
  <c r="L302" i="454"/>
  <c r="L301" i="454"/>
  <c r="K301" i="454"/>
  <c r="J301" i="454"/>
  <c r="I301" i="454"/>
  <c r="L300" i="454"/>
  <c r="K300" i="454"/>
  <c r="J300" i="454"/>
  <c r="I300" i="454"/>
  <c r="L299" i="454"/>
  <c r="K299" i="454"/>
  <c r="J299" i="454"/>
  <c r="I299" i="454"/>
  <c r="L298" i="454"/>
  <c r="K298" i="454"/>
  <c r="J298" i="454"/>
  <c r="I298" i="454"/>
  <c r="L297" i="454"/>
  <c r="K297" i="454"/>
  <c r="J297" i="454"/>
  <c r="I297" i="454"/>
  <c r="L296" i="454"/>
  <c r="K296" i="454"/>
  <c r="J296" i="454"/>
  <c r="I296" i="454"/>
  <c r="L295" i="454"/>
  <c r="K295" i="454"/>
  <c r="J295" i="454"/>
  <c r="I295" i="454"/>
  <c r="L294" i="454"/>
  <c r="K294" i="454"/>
  <c r="J294" i="454"/>
  <c r="I294" i="454"/>
  <c r="L293" i="454"/>
  <c r="K293" i="454"/>
  <c r="J293" i="454"/>
  <c r="I293" i="454"/>
  <c r="L292" i="454"/>
  <c r="K292" i="454"/>
  <c r="J292" i="454"/>
  <c r="I292" i="454"/>
  <c r="L291" i="454"/>
  <c r="L290" i="454"/>
  <c r="K290" i="454"/>
  <c r="J290" i="454"/>
  <c r="I290" i="454"/>
  <c r="L289" i="454"/>
  <c r="K289" i="454"/>
  <c r="J289" i="454"/>
  <c r="I289" i="454"/>
  <c r="L288" i="454"/>
  <c r="K288" i="454"/>
  <c r="J288" i="454"/>
  <c r="I288" i="454"/>
  <c r="L287" i="454"/>
  <c r="K287" i="454"/>
  <c r="J287" i="454"/>
  <c r="I287" i="454"/>
  <c r="L286" i="454"/>
  <c r="L285" i="454"/>
  <c r="K285" i="454"/>
  <c r="J285" i="454"/>
  <c r="I285" i="454"/>
  <c r="L284" i="454"/>
  <c r="L283" i="454"/>
  <c r="K283" i="454"/>
  <c r="J283" i="454"/>
  <c r="I283" i="454"/>
  <c r="L282" i="454"/>
  <c r="K282" i="454"/>
  <c r="J282" i="454"/>
  <c r="I282" i="454"/>
  <c r="L281" i="454"/>
  <c r="K281" i="454"/>
  <c r="J281" i="454"/>
  <c r="I281" i="454"/>
  <c r="L280" i="454"/>
  <c r="K280" i="454"/>
  <c r="J280" i="454"/>
  <c r="I280" i="454"/>
  <c r="L279" i="454"/>
  <c r="K279" i="454"/>
  <c r="J279" i="454"/>
  <c r="I279" i="454"/>
  <c r="L278" i="454"/>
  <c r="K278" i="454"/>
  <c r="J278" i="454"/>
  <c r="I278" i="454"/>
  <c r="L277" i="454"/>
  <c r="K277" i="454"/>
  <c r="J277" i="454"/>
  <c r="I277" i="454"/>
  <c r="L276" i="454"/>
  <c r="L275" i="454"/>
  <c r="K275" i="454"/>
  <c r="J275" i="454"/>
  <c r="I275" i="454"/>
  <c r="L274" i="454"/>
  <c r="K274" i="454"/>
  <c r="J274" i="454"/>
  <c r="I274" i="454"/>
  <c r="L273" i="454"/>
  <c r="K273" i="454"/>
  <c r="J273" i="454"/>
  <c r="I273" i="454"/>
  <c r="L272" i="454"/>
  <c r="L271" i="454"/>
  <c r="K271" i="454"/>
  <c r="J271" i="454"/>
  <c r="I271" i="454"/>
  <c r="L270" i="454"/>
  <c r="K270" i="454"/>
  <c r="J270" i="454"/>
  <c r="I270" i="454"/>
  <c r="L269" i="454"/>
  <c r="K269" i="454"/>
  <c r="J269" i="454"/>
  <c r="I269" i="454"/>
  <c r="L268" i="454"/>
  <c r="K268" i="454"/>
  <c r="J268" i="454"/>
  <c r="I268" i="454"/>
  <c r="L267" i="454"/>
  <c r="K267" i="454"/>
  <c r="J267" i="454"/>
  <c r="I267" i="454"/>
  <c r="L266" i="454"/>
  <c r="K266" i="454"/>
  <c r="J266" i="454"/>
  <c r="I266" i="454"/>
  <c r="L265" i="454"/>
  <c r="K265" i="454"/>
  <c r="J265" i="454"/>
  <c r="I265" i="454"/>
  <c r="L264" i="454"/>
  <c r="K264" i="454"/>
  <c r="J264" i="454"/>
  <c r="I264" i="454"/>
  <c r="L263" i="454"/>
  <c r="K263" i="454"/>
  <c r="J263" i="454"/>
  <c r="I263" i="454"/>
  <c r="L262" i="454"/>
  <c r="L261" i="454"/>
  <c r="K261" i="454"/>
  <c r="J261" i="454"/>
  <c r="I261" i="454"/>
  <c r="L260" i="454"/>
  <c r="K260" i="454"/>
  <c r="J260" i="454"/>
  <c r="I260" i="454"/>
  <c r="L259" i="454"/>
  <c r="K259" i="454"/>
  <c r="J259" i="454"/>
  <c r="I259" i="454"/>
  <c r="L258" i="454"/>
  <c r="K258" i="454"/>
  <c r="J258" i="454"/>
  <c r="I258" i="454"/>
  <c r="L257" i="454"/>
  <c r="K257" i="454"/>
  <c r="J257" i="454"/>
  <c r="I257" i="454"/>
  <c r="L256" i="454"/>
  <c r="K256" i="454"/>
  <c r="J256" i="454"/>
  <c r="I256" i="454"/>
  <c r="L255" i="454"/>
  <c r="K255" i="454"/>
  <c r="J255" i="454"/>
  <c r="I255" i="454"/>
  <c r="L254" i="454"/>
  <c r="K254" i="454"/>
  <c r="J254" i="454"/>
  <c r="I254" i="454"/>
  <c r="L253" i="454"/>
  <c r="K253" i="454"/>
  <c r="J253" i="454"/>
  <c r="I253" i="454"/>
  <c r="L252" i="454"/>
  <c r="L251" i="454"/>
  <c r="K251" i="454"/>
  <c r="J251" i="454"/>
  <c r="I251" i="454"/>
  <c r="L250" i="454"/>
  <c r="K250" i="454"/>
  <c r="J250" i="454"/>
  <c r="I250" i="454"/>
  <c r="L249" i="454"/>
  <c r="K249" i="454"/>
  <c r="J249" i="454"/>
  <c r="I249" i="454"/>
  <c r="L248" i="454"/>
  <c r="K248" i="454"/>
  <c r="J248" i="454"/>
  <c r="I248" i="454"/>
  <c r="L247" i="454"/>
  <c r="K247" i="454"/>
  <c r="J247" i="454"/>
  <c r="I247" i="454"/>
  <c r="L246" i="454"/>
  <c r="L245" i="454"/>
  <c r="K245" i="454"/>
  <c r="J245" i="454"/>
  <c r="I245" i="454"/>
  <c r="L244" i="454"/>
  <c r="K244" i="454"/>
  <c r="J244" i="454"/>
  <c r="I244" i="454"/>
  <c r="L243" i="454"/>
  <c r="K243" i="454"/>
  <c r="J243" i="454"/>
  <c r="I243" i="454"/>
  <c r="L242" i="454"/>
  <c r="K242" i="454"/>
  <c r="J242" i="454"/>
  <c r="I242" i="454"/>
  <c r="L241" i="454"/>
  <c r="L240" i="454"/>
  <c r="K240" i="454"/>
  <c r="J240" i="454"/>
  <c r="I240" i="454"/>
  <c r="L239" i="454"/>
  <c r="K239" i="454"/>
  <c r="J239" i="454"/>
  <c r="I239" i="454"/>
  <c r="L238" i="454"/>
  <c r="L237" i="454"/>
  <c r="K237" i="454"/>
  <c r="J237" i="454"/>
  <c r="I237" i="454"/>
  <c r="L236" i="454"/>
  <c r="K236" i="454"/>
  <c r="J236" i="454"/>
  <c r="I236" i="454"/>
  <c r="L235" i="454"/>
  <c r="K235" i="454"/>
  <c r="J235" i="454"/>
  <c r="I235" i="454"/>
  <c r="L234" i="454"/>
  <c r="K234" i="454"/>
  <c r="J234" i="454"/>
  <c r="I234" i="454"/>
  <c r="L233" i="454"/>
  <c r="K233" i="454"/>
  <c r="J233" i="454"/>
  <c r="I233" i="454"/>
  <c r="L232" i="454"/>
  <c r="K232" i="454"/>
  <c r="J232" i="454"/>
  <c r="I232" i="454"/>
  <c r="L231" i="454"/>
  <c r="K231" i="454"/>
  <c r="J231" i="454"/>
  <c r="I231" i="454"/>
  <c r="L230" i="454"/>
  <c r="K230" i="454"/>
  <c r="J230" i="454"/>
  <c r="I230" i="454"/>
  <c r="L229" i="454"/>
  <c r="K229" i="454"/>
  <c r="L228" i="454"/>
  <c r="K228" i="454"/>
  <c r="J228" i="454"/>
  <c r="I228" i="454"/>
  <c r="L227" i="454"/>
  <c r="L226" i="454"/>
  <c r="K226" i="454"/>
  <c r="J226" i="454"/>
  <c r="I226" i="454"/>
  <c r="L225" i="454"/>
  <c r="K225" i="454"/>
  <c r="J225" i="454"/>
  <c r="I225" i="454"/>
  <c r="L224" i="454"/>
  <c r="K224" i="454"/>
  <c r="J224" i="454"/>
  <c r="I224" i="454"/>
  <c r="L223" i="454"/>
  <c r="K223" i="454"/>
  <c r="J223" i="454"/>
  <c r="I223" i="454"/>
  <c r="L222" i="454"/>
  <c r="K222" i="454"/>
  <c r="J222" i="454"/>
  <c r="I222" i="454"/>
  <c r="L221" i="454"/>
  <c r="K221" i="454"/>
  <c r="J221" i="454"/>
  <c r="I221" i="454"/>
  <c r="L220" i="454"/>
  <c r="K220" i="454"/>
  <c r="J220" i="454"/>
  <c r="I220" i="454"/>
  <c r="L219" i="454"/>
  <c r="K219" i="454"/>
  <c r="J219" i="454"/>
  <c r="I219" i="454"/>
  <c r="L218" i="454"/>
  <c r="K218" i="454"/>
  <c r="J218" i="454"/>
  <c r="I218" i="454"/>
  <c r="L217" i="454"/>
  <c r="K217" i="454"/>
  <c r="J217" i="454"/>
  <c r="I217" i="454"/>
  <c r="L216" i="454"/>
  <c r="K216" i="454"/>
  <c r="J216" i="454"/>
  <c r="I216" i="454"/>
  <c r="L215" i="454"/>
  <c r="K215" i="454"/>
  <c r="J215" i="454"/>
  <c r="I215" i="454"/>
  <c r="L214" i="454"/>
  <c r="K214" i="454"/>
  <c r="J214" i="454"/>
  <c r="I214" i="454"/>
  <c r="L213" i="454"/>
  <c r="K213" i="454"/>
  <c r="J213" i="454"/>
  <c r="I213" i="454"/>
  <c r="L212" i="454"/>
  <c r="K212" i="454"/>
  <c r="J212" i="454"/>
  <c r="I212" i="454"/>
  <c r="L211" i="454"/>
  <c r="K211" i="454"/>
  <c r="L210" i="454"/>
  <c r="K210" i="454"/>
  <c r="D210" i="454"/>
  <c r="A210" i="454"/>
  <c r="L209" i="454"/>
  <c r="K209" i="454"/>
  <c r="J209" i="454"/>
  <c r="I209" i="454"/>
  <c r="L208" i="454"/>
  <c r="K208" i="454"/>
  <c r="J208" i="454"/>
  <c r="I208" i="454"/>
  <c r="L207" i="454"/>
  <c r="K207" i="454"/>
  <c r="J207" i="454"/>
  <c r="I207" i="454"/>
  <c r="L206" i="454"/>
  <c r="K206" i="454"/>
  <c r="J206" i="454"/>
  <c r="I206" i="454"/>
  <c r="L205" i="454"/>
  <c r="K205" i="454"/>
  <c r="J205" i="454"/>
  <c r="I205" i="454"/>
  <c r="L204" i="454"/>
  <c r="K204" i="454"/>
  <c r="J204" i="454"/>
  <c r="I204" i="454"/>
  <c r="L203" i="454"/>
  <c r="K203" i="454"/>
  <c r="J203" i="454"/>
  <c r="I203" i="454"/>
  <c r="L202" i="454"/>
  <c r="K202" i="454"/>
  <c r="J202" i="454"/>
  <c r="I202" i="454"/>
  <c r="L201" i="454"/>
  <c r="K201" i="454"/>
  <c r="J201" i="454"/>
  <c r="I201" i="454"/>
  <c r="L200" i="454"/>
  <c r="K200" i="454"/>
  <c r="J200" i="454"/>
  <c r="I200" i="454"/>
  <c r="H200" i="454"/>
  <c r="L199" i="454"/>
  <c r="K199" i="454"/>
  <c r="J199" i="454"/>
  <c r="I199" i="454"/>
  <c r="H199" i="454"/>
  <c r="L198" i="454"/>
  <c r="K198" i="454"/>
  <c r="J198" i="454"/>
  <c r="I198" i="454"/>
  <c r="H198" i="454"/>
  <c r="L197" i="454"/>
  <c r="K197" i="454"/>
  <c r="H197" i="454"/>
  <c r="L196" i="454"/>
  <c r="K196" i="454"/>
  <c r="J196" i="454"/>
  <c r="I196" i="454"/>
  <c r="H196" i="454"/>
  <c r="L195" i="454"/>
  <c r="K195" i="454"/>
  <c r="J195" i="454"/>
  <c r="I195" i="454"/>
  <c r="H195" i="454"/>
  <c r="L194" i="454"/>
  <c r="K194" i="454"/>
  <c r="J194" i="454"/>
  <c r="I194" i="454"/>
  <c r="H194" i="454"/>
  <c r="L193" i="454"/>
  <c r="K193" i="454"/>
  <c r="J193" i="454"/>
  <c r="I193" i="454"/>
  <c r="H193" i="454"/>
  <c r="L192" i="454"/>
  <c r="K192" i="454"/>
  <c r="J192" i="454"/>
  <c r="I192" i="454"/>
  <c r="H192" i="454"/>
  <c r="L191" i="454"/>
  <c r="K191" i="454"/>
  <c r="J191" i="454"/>
  <c r="I191" i="454"/>
  <c r="H191" i="454"/>
  <c r="L190" i="454"/>
  <c r="H190" i="454"/>
  <c r="L189" i="454"/>
  <c r="K189" i="454"/>
  <c r="J189" i="454"/>
  <c r="I189" i="454"/>
  <c r="H189" i="454"/>
  <c r="L188" i="454"/>
  <c r="K188" i="454"/>
  <c r="J188" i="454"/>
  <c r="I188" i="454"/>
  <c r="H188" i="454"/>
  <c r="L187" i="454"/>
  <c r="K187" i="454"/>
  <c r="J187" i="454"/>
  <c r="I187" i="454"/>
  <c r="H187" i="454"/>
  <c r="L186" i="454"/>
  <c r="K186" i="454"/>
  <c r="J186" i="454"/>
  <c r="I186" i="454"/>
  <c r="H186" i="454"/>
  <c r="L185" i="454"/>
  <c r="K185" i="454"/>
  <c r="J185" i="454"/>
  <c r="I185" i="454"/>
  <c r="H185" i="454"/>
  <c r="L184" i="454"/>
  <c r="K184" i="454"/>
  <c r="J184" i="454"/>
  <c r="I184" i="454"/>
  <c r="H184" i="454"/>
  <c r="L183" i="454"/>
  <c r="K183" i="454"/>
  <c r="J183" i="454"/>
  <c r="I183" i="454"/>
  <c r="H183" i="454"/>
  <c r="L182" i="454"/>
  <c r="K182" i="454"/>
  <c r="J182" i="454"/>
  <c r="I182" i="454"/>
  <c r="H182" i="454"/>
  <c r="L181" i="454"/>
  <c r="K181" i="454"/>
  <c r="J181" i="454"/>
  <c r="I181" i="454"/>
  <c r="H181" i="454"/>
  <c r="L180" i="454"/>
  <c r="K180" i="454"/>
  <c r="J180" i="454"/>
  <c r="I180" i="454"/>
  <c r="H180" i="454"/>
  <c r="L179" i="454"/>
  <c r="K179" i="454"/>
  <c r="J179" i="454"/>
  <c r="I179" i="454"/>
  <c r="H179" i="454"/>
  <c r="L178" i="454"/>
  <c r="K178" i="454"/>
  <c r="J178" i="454"/>
  <c r="I178" i="454"/>
  <c r="H178" i="454"/>
  <c r="L177" i="454"/>
  <c r="K177" i="454"/>
  <c r="J177" i="454"/>
  <c r="I177" i="454"/>
  <c r="H177" i="454"/>
  <c r="L176" i="454"/>
  <c r="K176" i="454"/>
  <c r="J176" i="454"/>
  <c r="I176" i="454"/>
  <c r="H176" i="454"/>
  <c r="L175" i="454"/>
  <c r="K175" i="454"/>
  <c r="J175" i="454"/>
  <c r="I175" i="454"/>
  <c r="H175" i="454"/>
  <c r="L174" i="454"/>
  <c r="K174" i="454"/>
  <c r="J174" i="454"/>
  <c r="I174" i="454"/>
  <c r="H174" i="454"/>
  <c r="L173" i="454"/>
  <c r="K173" i="454"/>
  <c r="J173" i="454"/>
  <c r="I173" i="454"/>
  <c r="H173" i="454"/>
  <c r="L172" i="454"/>
  <c r="K172" i="454"/>
  <c r="J172" i="454"/>
  <c r="I172" i="454"/>
  <c r="H172" i="454"/>
  <c r="L171" i="454"/>
  <c r="K171" i="454"/>
  <c r="J171" i="454"/>
  <c r="I171" i="454"/>
  <c r="H171" i="454"/>
  <c r="L170" i="454"/>
  <c r="K170" i="454"/>
  <c r="J170" i="454"/>
  <c r="I170" i="454"/>
  <c r="H170" i="454"/>
  <c r="L169" i="454"/>
  <c r="K169" i="454"/>
  <c r="J169" i="454"/>
  <c r="I169" i="454"/>
  <c r="H169" i="454"/>
  <c r="L168" i="454"/>
  <c r="K168" i="454"/>
  <c r="J168" i="454"/>
  <c r="I168" i="454"/>
  <c r="H168" i="454"/>
  <c r="L167" i="454"/>
  <c r="K167" i="454"/>
  <c r="J167" i="454"/>
  <c r="I167" i="454"/>
  <c r="H167" i="454"/>
  <c r="L166" i="454"/>
  <c r="H166" i="454"/>
  <c r="L165" i="454"/>
  <c r="K165" i="454"/>
  <c r="J165" i="454"/>
  <c r="I165" i="454"/>
  <c r="H165" i="454"/>
  <c r="L164" i="454"/>
  <c r="K164" i="454"/>
  <c r="J164" i="454"/>
  <c r="I164" i="454"/>
  <c r="H164" i="454"/>
  <c r="L163" i="454"/>
  <c r="K163" i="454"/>
  <c r="J163" i="454"/>
  <c r="I163" i="454"/>
  <c r="H163" i="454"/>
  <c r="L162" i="454"/>
  <c r="K162" i="454"/>
  <c r="J162" i="454"/>
  <c r="I162" i="454"/>
  <c r="H162" i="454"/>
  <c r="L161" i="454"/>
  <c r="K161" i="454"/>
  <c r="J161" i="454"/>
  <c r="I161" i="454"/>
  <c r="H161" i="454"/>
  <c r="L160" i="454"/>
  <c r="K160" i="454"/>
  <c r="J160" i="454"/>
  <c r="I160" i="454"/>
  <c r="H160" i="454"/>
  <c r="L159" i="454"/>
  <c r="K159" i="454"/>
  <c r="J159" i="454"/>
  <c r="I159" i="454"/>
  <c r="H159" i="454"/>
  <c r="L158" i="454"/>
  <c r="K158" i="454"/>
  <c r="J158" i="454"/>
  <c r="I158" i="454"/>
  <c r="H158" i="454"/>
  <c r="L157" i="454"/>
  <c r="K157" i="454"/>
  <c r="J157" i="454"/>
  <c r="I157" i="454"/>
  <c r="H157" i="454"/>
  <c r="L156" i="454"/>
  <c r="K156" i="454"/>
  <c r="J156" i="454"/>
  <c r="I156" i="454"/>
  <c r="H156" i="454"/>
  <c r="L155" i="454"/>
  <c r="K155" i="454"/>
  <c r="J155" i="454"/>
  <c r="I155" i="454"/>
  <c r="H155" i="454"/>
  <c r="L154" i="454"/>
  <c r="K154" i="454"/>
  <c r="J154" i="454"/>
  <c r="I154" i="454"/>
  <c r="H154" i="454"/>
  <c r="L153" i="454"/>
  <c r="K153" i="454"/>
  <c r="J153" i="454"/>
  <c r="I153" i="454"/>
  <c r="H153" i="454"/>
  <c r="L152" i="454"/>
  <c r="K152" i="454"/>
  <c r="J152" i="454"/>
  <c r="I152" i="454"/>
  <c r="H152" i="454"/>
  <c r="L151" i="454"/>
  <c r="K151" i="454"/>
  <c r="J151" i="454"/>
  <c r="I151" i="454"/>
  <c r="H151" i="454"/>
  <c r="L150" i="454"/>
  <c r="K150" i="454"/>
  <c r="J150" i="454"/>
  <c r="I150" i="454"/>
  <c r="H150" i="454"/>
  <c r="L149" i="454"/>
  <c r="K149" i="454"/>
  <c r="J149" i="454"/>
  <c r="I149" i="454"/>
  <c r="H149" i="454"/>
  <c r="L148" i="454"/>
  <c r="K148" i="454"/>
  <c r="J148" i="454"/>
  <c r="I148" i="454"/>
  <c r="H148" i="454"/>
  <c r="L147" i="454"/>
  <c r="K147" i="454"/>
  <c r="J147" i="454"/>
  <c r="I147" i="454"/>
  <c r="H147" i="454"/>
  <c r="L146" i="454"/>
  <c r="K146" i="454"/>
  <c r="J146" i="454"/>
  <c r="I146" i="454"/>
  <c r="H146" i="454"/>
  <c r="L145" i="454"/>
  <c r="K145" i="454"/>
  <c r="J145" i="454"/>
  <c r="I145" i="454"/>
  <c r="H145" i="454"/>
  <c r="L144" i="454"/>
  <c r="K144" i="454"/>
  <c r="J144" i="454"/>
  <c r="I144" i="454"/>
  <c r="H144" i="454"/>
  <c r="L143" i="454"/>
  <c r="K143" i="454"/>
  <c r="J143" i="454"/>
  <c r="I143" i="454"/>
  <c r="H143" i="454"/>
  <c r="L142" i="454"/>
  <c r="K142" i="454"/>
  <c r="J142" i="454"/>
  <c r="I142" i="454"/>
  <c r="H142" i="454"/>
  <c r="L141" i="454"/>
  <c r="K141" i="454"/>
  <c r="J141" i="454"/>
  <c r="I141" i="454"/>
  <c r="H141" i="454"/>
  <c r="L140" i="454"/>
  <c r="K140" i="454"/>
  <c r="J140" i="454"/>
  <c r="I140" i="454"/>
  <c r="H140" i="454"/>
  <c r="L139" i="454"/>
  <c r="K139" i="454"/>
  <c r="J139" i="454"/>
  <c r="I139" i="454"/>
  <c r="H139" i="454"/>
  <c r="L138" i="454"/>
  <c r="K138" i="454"/>
  <c r="J138" i="454"/>
  <c r="I138" i="454"/>
  <c r="H138" i="454"/>
  <c r="L137" i="454"/>
  <c r="K137" i="454"/>
  <c r="J137" i="454"/>
  <c r="I137" i="454"/>
  <c r="H137" i="454"/>
  <c r="L136" i="454"/>
  <c r="K136" i="454"/>
  <c r="J136" i="454"/>
  <c r="I136" i="454"/>
  <c r="L135" i="454"/>
  <c r="K135" i="454"/>
  <c r="J135" i="454"/>
  <c r="I135" i="454"/>
  <c r="L134" i="454"/>
  <c r="K134" i="454"/>
  <c r="J134" i="454"/>
  <c r="I134" i="454"/>
  <c r="H134" i="454"/>
  <c r="L133" i="454"/>
  <c r="K133" i="454"/>
  <c r="J133" i="454"/>
  <c r="I133" i="454"/>
  <c r="H133" i="454"/>
  <c r="L132" i="454"/>
  <c r="K132" i="454"/>
  <c r="J132" i="454"/>
  <c r="I132" i="454"/>
  <c r="H132" i="454"/>
  <c r="L131" i="454"/>
  <c r="K131" i="454"/>
  <c r="J131" i="454"/>
  <c r="I131" i="454"/>
  <c r="H131" i="454"/>
  <c r="L130" i="454"/>
  <c r="K130" i="454"/>
  <c r="J130" i="454"/>
  <c r="I130" i="454"/>
  <c r="H130" i="454"/>
  <c r="L129" i="454"/>
  <c r="K129" i="454"/>
  <c r="J129" i="454"/>
  <c r="I129" i="454"/>
  <c r="H129" i="454"/>
  <c r="L128" i="454"/>
  <c r="K128" i="454"/>
  <c r="J128" i="454"/>
  <c r="I128" i="454"/>
  <c r="H128" i="454"/>
  <c r="L127" i="454"/>
  <c r="K127" i="454"/>
  <c r="J127" i="454"/>
  <c r="I127" i="454"/>
  <c r="H127" i="454"/>
  <c r="L126" i="454"/>
  <c r="K126" i="454"/>
  <c r="J126" i="454"/>
  <c r="I126" i="454"/>
  <c r="H126" i="454"/>
  <c r="L125" i="454"/>
  <c r="K125" i="454"/>
  <c r="J125" i="454"/>
  <c r="I125" i="454"/>
  <c r="H125" i="454"/>
  <c r="L124" i="454"/>
  <c r="K124" i="454"/>
  <c r="J124" i="454"/>
  <c r="I124" i="454"/>
  <c r="H124" i="454"/>
  <c r="L123" i="454"/>
  <c r="K123" i="454"/>
  <c r="J123" i="454"/>
  <c r="I123" i="454"/>
  <c r="H123" i="454"/>
  <c r="K122" i="454"/>
  <c r="J122" i="454"/>
  <c r="I122" i="454"/>
  <c r="L121" i="454"/>
  <c r="K121" i="454"/>
  <c r="J121" i="454"/>
  <c r="I121" i="454"/>
  <c r="H121" i="454"/>
  <c r="L120" i="454"/>
  <c r="K120" i="454"/>
  <c r="J120" i="454"/>
  <c r="I120" i="454"/>
  <c r="H120" i="454"/>
  <c r="L119" i="454"/>
  <c r="K119" i="454"/>
  <c r="J119" i="454"/>
  <c r="I119" i="454"/>
  <c r="H119" i="454"/>
  <c r="L118" i="454"/>
  <c r="K118" i="454"/>
  <c r="J118" i="454"/>
  <c r="I118" i="454"/>
  <c r="L117" i="454"/>
  <c r="K117" i="454"/>
  <c r="J117" i="454"/>
  <c r="I117" i="454"/>
  <c r="L116" i="454"/>
  <c r="K116" i="454"/>
  <c r="J116" i="454"/>
  <c r="I116" i="454"/>
  <c r="H116" i="454"/>
  <c r="L115" i="454"/>
  <c r="K115" i="454"/>
  <c r="J115" i="454"/>
  <c r="I115" i="454"/>
  <c r="H115" i="454"/>
  <c r="L114" i="454"/>
  <c r="K114" i="454"/>
  <c r="J114" i="454"/>
  <c r="I114" i="454"/>
  <c r="H114" i="454"/>
  <c r="L113" i="454"/>
  <c r="K113" i="454"/>
  <c r="J113" i="454"/>
  <c r="I113" i="454"/>
  <c r="H113" i="454"/>
  <c r="L112" i="454"/>
  <c r="K112" i="454"/>
  <c r="J112" i="454"/>
  <c r="I112" i="454"/>
  <c r="H112" i="454"/>
  <c r="L111" i="454"/>
  <c r="K111" i="454"/>
  <c r="J111" i="454"/>
  <c r="I111" i="454"/>
  <c r="H111" i="454"/>
  <c r="L110" i="454"/>
  <c r="K110" i="454"/>
  <c r="J110" i="454"/>
  <c r="I110" i="454"/>
  <c r="H110" i="454"/>
  <c r="L109" i="454"/>
  <c r="K109" i="454"/>
  <c r="J109" i="454"/>
  <c r="I109" i="454"/>
  <c r="H109" i="454"/>
  <c r="L108" i="454"/>
  <c r="K108" i="454"/>
  <c r="J108" i="454"/>
  <c r="I108" i="454"/>
  <c r="H108" i="454"/>
  <c r="L107" i="454"/>
  <c r="K107" i="454"/>
  <c r="J107" i="454"/>
  <c r="I107" i="454"/>
  <c r="H107" i="454"/>
  <c r="L106" i="454"/>
  <c r="K106" i="454"/>
  <c r="J106" i="454"/>
  <c r="I106" i="454"/>
  <c r="H106" i="454"/>
  <c r="L105" i="454"/>
  <c r="K105" i="454"/>
  <c r="J105" i="454"/>
  <c r="I105" i="454"/>
  <c r="H105" i="454"/>
  <c r="L104" i="454"/>
  <c r="K104" i="454"/>
  <c r="J104" i="454"/>
  <c r="I104" i="454"/>
  <c r="H104" i="454"/>
  <c r="L103" i="454"/>
  <c r="K103" i="454"/>
  <c r="J103" i="454"/>
  <c r="I103" i="454"/>
  <c r="H103" i="454"/>
  <c r="L102" i="454"/>
  <c r="K102" i="454"/>
  <c r="J102" i="454"/>
  <c r="I102" i="454"/>
  <c r="H102" i="454"/>
  <c r="L101" i="454"/>
  <c r="K101" i="454"/>
  <c r="J101" i="454"/>
  <c r="I101" i="454"/>
  <c r="H101" i="454"/>
  <c r="L100" i="454"/>
  <c r="K100" i="454"/>
  <c r="J100" i="454"/>
  <c r="I100" i="454"/>
  <c r="H100" i="454"/>
  <c r="L99" i="454"/>
  <c r="K99" i="454"/>
  <c r="J99" i="454"/>
  <c r="I99" i="454"/>
  <c r="H99" i="454"/>
  <c r="L98" i="454"/>
  <c r="K98" i="454"/>
  <c r="J98" i="454"/>
  <c r="I98" i="454"/>
  <c r="H98" i="454"/>
  <c r="L97" i="454"/>
  <c r="K97" i="454"/>
  <c r="J97" i="454"/>
  <c r="I97" i="454"/>
  <c r="H97" i="454"/>
  <c r="L96" i="454"/>
  <c r="K96" i="454"/>
  <c r="J96" i="454"/>
  <c r="I96" i="454"/>
  <c r="H96" i="454"/>
  <c r="L95" i="454"/>
  <c r="K95" i="454"/>
  <c r="J95" i="454"/>
  <c r="I95" i="454"/>
  <c r="H95" i="454"/>
  <c r="L94" i="454"/>
  <c r="H94" i="454"/>
  <c r="L93" i="454"/>
  <c r="K93" i="454"/>
  <c r="J93" i="454"/>
  <c r="I93" i="454"/>
  <c r="H93" i="454"/>
  <c r="L92" i="454"/>
  <c r="K92" i="454"/>
  <c r="J92" i="454"/>
  <c r="I92" i="454"/>
  <c r="H92" i="454"/>
  <c r="L91" i="454"/>
  <c r="H91" i="454"/>
  <c r="L90" i="454"/>
  <c r="K90" i="454"/>
  <c r="J90" i="454"/>
  <c r="I90" i="454"/>
  <c r="H90" i="454"/>
  <c r="L89" i="454"/>
  <c r="K89" i="454"/>
  <c r="J89" i="454"/>
  <c r="I89" i="454"/>
  <c r="H89" i="454"/>
  <c r="L88" i="454"/>
  <c r="K88" i="454"/>
  <c r="J88" i="454"/>
  <c r="I88" i="454"/>
  <c r="H88" i="454"/>
  <c r="L87" i="454"/>
  <c r="K87" i="454"/>
  <c r="J87" i="454"/>
  <c r="I87" i="454"/>
  <c r="H87" i="454"/>
  <c r="L86" i="454"/>
  <c r="K86" i="454"/>
  <c r="J86" i="454"/>
  <c r="I86" i="454"/>
  <c r="H86" i="454"/>
  <c r="L85" i="454"/>
  <c r="K85" i="454"/>
  <c r="J85" i="454"/>
  <c r="I85" i="454"/>
  <c r="H85" i="454"/>
  <c r="L84" i="454"/>
  <c r="K84" i="454"/>
  <c r="J84" i="454"/>
  <c r="I84" i="454"/>
  <c r="H84" i="454"/>
  <c r="L83" i="454"/>
  <c r="K83" i="454"/>
  <c r="J83" i="454"/>
  <c r="I83" i="454"/>
  <c r="H83" i="454"/>
  <c r="L82" i="454"/>
  <c r="H82" i="454"/>
  <c r="L81" i="454"/>
  <c r="K81" i="454"/>
  <c r="J81" i="454"/>
  <c r="I81" i="454"/>
  <c r="H81" i="454"/>
  <c r="L80" i="454"/>
  <c r="K80" i="454"/>
  <c r="J80" i="454"/>
  <c r="I80" i="454"/>
  <c r="H80" i="454"/>
  <c r="L79" i="454"/>
  <c r="K79" i="454"/>
  <c r="J79" i="454"/>
  <c r="I79" i="454"/>
  <c r="H79" i="454"/>
  <c r="L78" i="454"/>
  <c r="K78" i="454"/>
  <c r="J78" i="454"/>
  <c r="I78" i="454"/>
  <c r="H78" i="454"/>
  <c r="L77" i="454"/>
  <c r="K77" i="454"/>
  <c r="J77" i="454"/>
  <c r="I77" i="454"/>
  <c r="H77" i="454"/>
  <c r="L76" i="454"/>
  <c r="K76" i="454"/>
  <c r="J76" i="454"/>
  <c r="I76" i="454"/>
  <c r="H76" i="454"/>
  <c r="L75" i="454"/>
  <c r="K75" i="454"/>
  <c r="J75" i="454"/>
  <c r="I75" i="454"/>
  <c r="H75" i="454"/>
  <c r="L74" i="454"/>
  <c r="K74" i="454"/>
  <c r="J74" i="454"/>
  <c r="I74" i="454"/>
  <c r="H74" i="454"/>
  <c r="L73" i="454"/>
  <c r="K73" i="454"/>
  <c r="J73" i="454"/>
  <c r="I73" i="454"/>
  <c r="H73" i="454"/>
  <c r="L72" i="454"/>
  <c r="K72" i="454"/>
  <c r="J72" i="454"/>
  <c r="I72" i="454"/>
  <c r="H72" i="454"/>
  <c r="L71" i="454"/>
  <c r="K71" i="454"/>
  <c r="J71" i="454"/>
  <c r="I71" i="454"/>
  <c r="H71" i="454"/>
  <c r="L70" i="454"/>
  <c r="H70" i="454"/>
  <c r="L69" i="454"/>
  <c r="K69" i="454"/>
  <c r="J69" i="454"/>
  <c r="I69" i="454"/>
  <c r="H69" i="454"/>
  <c r="L68" i="454"/>
  <c r="K68" i="454"/>
  <c r="J68" i="454"/>
  <c r="I68" i="454"/>
  <c r="H68" i="454"/>
  <c r="L67" i="454"/>
  <c r="K67" i="454"/>
  <c r="J67" i="454"/>
  <c r="I67" i="454"/>
  <c r="H67" i="454"/>
  <c r="L66" i="454"/>
  <c r="K66" i="454"/>
  <c r="J66" i="454"/>
  <c r="I66" i="454"/>
  <c r="H66" i="454"/>
  <c r="L65" i="454"/>
  <c r="K65" i="454"/>
  <c r="J65" i="454"/>
  <c r="I65" i="454"/>
  <c r="H65" i="454"/>
  <c r="L64" i="454"/>
  <c r="K64" i="454"/>
  <c r="J64" i="454"/>
  <c r="I64" i="454"/>
  <c r="H64" i="454"/>
  <c r="L63" i="454"/>
  <c r="K63" i="454"/>
  <c r="J63" i="454"/>
  <c r="I63" i="454"/>
  <c r="H63" i="454"/>
  <c r="L62" i="454"/>
  <c r="K62" i="454"/>
  <c r="J62" i="454"/>
  <c r="I62" i="454"/>
  <c r="H62" i="454"/>
  <c r="L61" i="454"/>
  <c r="K61" i="454"/>
  <c r="J61" i="454"/>
  <c r="I61" i="454"/>
  <c r="H61" i="454"/>
  <c r="L60" i="454"/>
  <c r="K60" i="454"/>
  <c r="J60" i="454"/>
  <c r="I60" i="454"/>
  <c r="H60" i="454"/>
  <c r="L59" i="454"/>
  <c r="K59" i="454"/>
  <c r="J59" i="454"/>
  <c r="I59" i="454"/>
  <c r="H59" i="454"/>
  <c r="L58" i="454"/>
  <c r="K58" i="454"/>
  <c r="J58" i="454"/>
  <c r="I58" i="454"/>
  <c r="H58" i="454"/>
  <c r="L57" i="454"/>
  <c r="K57" i="454"/>
  <c r="J57" i="454"/>
  <c r="I57" i="454"/>
  <c r="H57" i="454"/>
  <c r="L56" i="454"/>
  <c r="K56" i="454"/>
  <c r="J56" i="454"/>
  <c r="I56" i="454"/>
  <c r="H56" i="454"/>
  <c r="L55" i="454"/>
  <c r="K55" i="454"/>
  <c r="J55" i="454"/>
  <c r="I55" i="454"/>
  <c r="H55" i="454"/>
  <c r="L54" i="454"/>
  <c r="K54" i="454"/>
  <c r="J54" i="454"/>
  <c r="I54" i="454"/>
  <c r="H54" i="454"/>
  <c r="L53" i="454"/>
  <c r="K53" i="454"/>
  <c r="J53" i="454"/>
  <c r="I53" i="454"/>
  <c r="H53" i="454"/>
  <c r="L52" i="454"/>
  <c r="K52" i="454"/>
  <c r="J52" i="454"/>
  <c r="I52" i="454"/>
  <c r="H52" i="454"/>
  <c r="L51" i="454"/>
  <c r="K51" i="454"/>
  <c r="J51" i="454"/>
  <c r="I51" i="454"/>
  <c r="H51" i="454"/>
  <c r="L50" i="454"/>
  <c r="K50" i="454"/>
  <c r="J50" i="454"/>
  <c r="I50" i="454"/>
  <c r="H50" i="454"/>
  <c r="L49" i="454"/>
  <c r="K49" i="454"/>
  <c r="J49" i="454"/>
  <c r="I49" i="454"/>
  <c r="H49" i="454"/>
  <c r="L48" i="454"/>
  <c r="K48" i="454"/>
  <c r="J48" i="454"/>
  <c r="I48" i="454"/>
  <c r="H48" i="454"/>
  <c r="L47" i="454"/>
  <c r="K47" i="454"/>
  <c r="J47" i="454"/>
  <c r="I47" i="454"/>
  <c r="H47" i="454"/>
  <c r="L46" i="454"/>
  <c r="K46" i="454"/>
  <c r="J46" i="454"/>
  <c r="I46" i="454"/>
  <c r="H46" i="454"/>
  <c r="L45" i="454"/>
  <c r="K45" i="454"/>
  <c r="J45" i="454"/>
  <c r="I45" i="454"/>
  <c r="H45" i="454"/>
  <c r="L44" i="454"/>
  <c r="K44" i="454"/>
  <c r="J44" i="454"/>
  <c r="I44" i="454"/>
  <c r="H44" i="454"/>
  <c r="L43" i="454"/>
  <c r="K43" i="454"/>
  <c r="J43" i="454"/>
  <c r="I43" i="454"/>
  <c r="H43" i="454"/>
  <c r="L42" i="454"/>
  <c r="K42" i="454"/>
  <c r="J42" i="454"/>
  <c r="I42" i="454"/>
  <c r="H42" i="454"/>
  <c r="L41" i="454"/>
  <c r="K41" i="454"/>
  <c r="J41" i="454"/>
  <c r="I41" i="454"/>
  <c r="H41" i="454"/>
  <c r="L40" i="454"/>
  <c r="K40" i="454"/>
  <c r="J40" i="454"/>
  <c r="I40" i="454"/>
  <c r="H40" i="454"/>
  <c r="L39" i="454"/>
  <c r="K39" i="454"/>
  <c r="J39" i="454"/>
  <c r="I39" i="454"/>
  <c r="H39" i="454"/>
  <c r="L38" i="454"/>
  <c r="K38" i="454"/>
  <c r="J38" i="454"/>
  <c r="I38" i="454"/>
  <c r="H38" i="454"/>
  <c r="L37" i="454"/>
  <c r="K37" i="454"/>
  <c r="J37" i="454"/>
  <c r="I37" i="454"/>
  <c r="H37" i="454"/>
  <c r="L36" i="454"/>
  <c r="K36" i="454"/>
  <c r="J36" i="454"/>
  <c r="I36" i="454"/>
  <c r="H36" i="454"/>
  <c r="L35" i="454"/>
  <c r="K35" i="454"/>
  <c r="J35" i="454"/>
  <c r="I35" i="454"/>
  <c r="H35" i="454"/>
  <c r="L34" i="454"/>
  <c r="K34" i="454"/>
  <c r="J34" i="454"/>
  <c r="I34" i="454"/>
  <c r="H34" i="454"/>
  <c r="L33" i="454"/>
  <c r="K33" i="454"/>
  <c r="J33" i="454"/>
  <c r="I33" i="454"/>
  <c r="H33" i="454"/>
  <c r="L32" i="454"/>
  <c r="K32" i="454"/>
  <c r="J32" i="454"/>
  <c r="I32" i="454"/>
  <c r="H32" i="454"/>
  <c r="L31" i="454"/>
  <c r="K31" i="454"/>
  <c r="J31" i="454"/>
  <c r="I31" i="454"/>
  <c r="H31" i="454"/>
  <c r="L30" i="454"/>
  <c r="K30" i="454"/>
  <c r="J30" i="454"/>
  <c r="I30" i="454"/>
  <c r="H30" i="454"/>
  <c r="L29" i="454"/>
  <c r="K29" i="454"/>
  <c r="J29" i="454"/>
  <c r="I29" i="454"/>
  <c r="H29" i="454"/>
  <c r="L28" i="454"/>
  <c r="K28" i="454"/>
  <c r="J28" i="454"/>
  <c r="I28" i="454"/>
  <c r="H28" i="454"/>
  <c r="L27" i="454"/>
  <c r="K27" i="454"/>
  <c r="H27" i="454"/>
  <c r="L26" i="454"/>
  <c r="K26" i="454"/>
  <c r="J26" i="454"/>
  <c r="I26" i="454"/>
  <c r="H26" i="454"/>
  <c r="L25" i="454"/>
  <c r="K25" i="454"/>
  <c r="J25" i="454"/>
  <c r="I25" i="454"/>
  <c r="H25" i="454"/>
  <c r="L24" i="454"/>
  <c r="K24" i="454"/>
  <c r="J24" i="454"/>
  <c r="I24" i="454"/>
  <c r="H24" i="454"/>
  <c r="A22" i="454"/>
  <c r="J21" i="454"/>
  <c r="I21" i="454"/>
  <c r="J20" i="454"/>
  <c r="I20" i="454"/>
  <c r="J19" i="454"/>
  <c r="I19" i="454"/>
  <c r="J18" i="454"/>
  <c r="I18" i="454"/>
  <c r="J17" i="454"/>
  <c r="I17" i="454"/>
  <c r="J16" i="454"/>
  <c r="I16" i="454"/>
  <c r="J15" i="454"/>
  <c r="I15" i="454"/>
  <c r="J14" i="454"/>
  <c r="I14" i="454"/>
  <c r="J13" i="454"/>
  <c r="I13" i="454"/>
  <c r="J12" i="454"/>
  <c r="I12" i="454"/>
  <c r="J11" i="454"/>
  <c r="I11" i="454"/>
  <c r="L593" i="452"/>
  <c r="L592" i="452"/>
  <c r="L591" i="452"/>
  <c r="L590" i="452"/>
  <c r="L589" i="452"/>
  <c r="L588" i="452"/>
  <c r="L587" i="452"/>
  <c r="L586" i="452"/>
  <c r="L585" i="452"/>
  <c r="L584" i="452"/>
  <c r="L583" i="452"/>
  <c r="L582" i="452"/>
  <c r="L581" i="452"/>
  <c r="L580" i="452"/>
  <c r="L579" i="452"/>
  <c r="L578" i="452"/>
  <c r="L577" i="452"/>
  <c r="L576" i="452"/>
  <c r="L575" i="452"/>
  <c r="L574" i="452"/>
  <c r="L573" i="452"/>
  <c r="L572" i="452"/>
  <c r="L571" i="452"/>
  <c r="L570" i="452"/>
  <c r="L569" i="452"/>
  <c r="L568" i="452"/>
  <c r="L567" i="452"/>
  <c r="L566" i="452"/>
  <c r="L565" i="452"/>
  <c r="L564" i="452"/>
  <c r="L563" i="452"/>
  <c r="L562" i="452"/>
  <c r="L561" i="452"/>
  <c r="L560" i="452"/>
  <c r="L559" i="452"/>
  <c r="L558" i="452"/>
  <c r="L557" i="452"/>
  <c r="L556" i="452"/>
  <c r="L555" i="452"/>
  <c r="L554" i="452"/>
  <c r="L553" i="452"/>
  <c r="L552" i="452"/>
  <c r="L551" i="452"/>
  <c r="L550" i="452"/>
  <c r="L549" i="452"/>
  <c r="L548" i="452"/>
  <c r="L547" i="452"/>
  <c r="L546" i="452"/>
  <c r="L545" i="452"/>
  <c r="L544" i="452"/>
  <c r="L543" i="452"/>
  <c r="L542" i="452"/>
  <c r="L541" i="452"/>
  <c r="L540" i="452"/>
  <c r="L539" i="452"/>
  <c r="L538" i="452"/>
  <c r="L537" i="452"/>
  <c r="L536" i="452"/>
  <c r="L535" i="452"/>
  <c r="L534" i="452"/>
  <c r="L533" i="452"/>
  <c r="L532" i="452"/>
  <c r="L531" i="452"/>
  <c r="L530" i="452"/>
  <c r="L529" i="452"/>
  <c r="L528" i="452"/>
  <c r="L527" i="452"/>
  <c r="L526" i="452"/>
  <c r="L525" i="452"/>
  <c r="L524" i="452"/>
  <c r="L523" i="452"/>
  <c r="L522" i="452"/>
  <c r="L521" i="452"/>
  <c r="L520" i="452"/>
  <c r="L519" i="452"/>
  <c r="L518" i="452"/>
  <c r="L517" i="452"/>
  <c r="L516" i="452"/>
  <c r="L515" i="452"/>
  <c r="L514" i="452"/>
  <c r="L513" i="452"/>
  <c r="L512" i="452"/>
  <c r="L511" i="452"/>
  <c r="L510" i="452"/>
  <c r="L509" i="452"/>
  <c r="L508" i="452"/>
  <c r="L507" i="452"/>
  <c r="L506" i="452"/>
  <c r="L505" i="452"/>
  <c r="L504" i="452"/>
  <c r="L503" i="452"/>
  <c r="L502" i="452"/>
  <c r="L501" i="452"/>
  <c r="L500" i="452"/>
  <c r="L499" i="452"/>
  <c r="L498" i="452"/>
  <c r="L497" i="452"/>
  <c r="L496" i="452"/>
  <c r="L495" i="452"/>
  <c r="L494" i="452"/>
  <c r="L493" i="452"/>
  <c r="L492" i="452"/>
  <c r="L491" i="452"/>
  <c r="L490" i="452"/>
  <c r="L489" i="452"/>
  <c r="L488" i="452"/>
  <c r="L487" i="452"/>
  <c r="L486" i="452"/>
  <c r="L485" i="452"/>
  <c r="L484" i="452"/>
  <c r="L483" i="452"/>
  <c r="L482" i="452"/>
  <c r="L481" i="452"/>
  <c r="L480" i="452"/>
  <c r="L479" i="452"/>
  <c r="L478" i="452"/>
  <c r="L477" i="452"/>
  <c r="L476" i="452"/>
  <c r="L475" i="452"/>
  <c r="L474" i="452"/>
  <c r="L473" i="452"/>
  <c r="L472" i="452"/>
  <c r="L471" i="452"/>
  <c r="L470" i="452"/>
  <c r="L469" i="452"/>
  <c r="L468" i="452"/>
  <c r="L467" i="452"/>
  <c r="L466" i="452"/>
  <c r="L465" i="452"/>
  <c r="L464" i="452"/>
  <c r="L463" i="452"/>
  <c r="L462" i="452"/>
  <c r="L461" i="452"/>
  <c r="L460" i="452"/>
  <c r="L459" i="452"/>
  <c r="L458" i="452"/>
  <c r="L457" i="452"/>
  <c r="L456" i="452"/>
  <c r="L455" i="452"/>
  <c r="L454" i="452"/>
  <c r="L453" i="452"/>
  <c r="L452" i="452"/>
  <c r="L451" i="452"/>
  <c r="L450" i="452"/>
  <c r="L449" i="452"/>
  <c r="L448" i="452"/>
  <c r="L447" i="452"/>
  <c r="L446" i="452"/>
  <c r="L445" i="452"/>
  <c r="L444" i="452"/>
  <c r="L443" i="452"/>
  <c r="L442" i="452"/>
  <c r="L441" i="452"/>
  <c r="L440" i="452"/>
  <c r="L439" i="452"/>
  <c r="L438" i="452"/>
  <c r="L437" i="452"/>
  <c r="L436" i="452"/>
  <c r="L435" i="452"/>
  <c r="L434" i="452"/>
  <c r="L433" i="452"/>
  <c r="L432" i="452"/>
  <c r="L431" i="452"/>
  <c r="L430" i="452"/>
  <c r="L429" i="452"/>
  <c r="L428" i="452"/>
  <c r="L427" i="452"/>
  <c r="L426" i="452"/>
  <c r="L425" i="452"/>
  <c r="L424" i="452"/>
  <c r="L423" i="452"/>
  <c r="L422" i="452"/>
  <c r="L421" i="452"/>
  <c r="L420" i="452"/>
  <c r="L419" i="452"/>
  <c r="L418" i="452"/>
  <c r="L417" i="452"/>
  <c r="L416" i="452"/>
  <c r="L415" i="452"/>
  <c r="L414" i="452"/>
  <c r="L413" i="452"/>
  <c r="L412" i="452"/>
  <c r="L411" i="452"/>
  <c r="L410" i="452"/>
  <c r="L409" i="452"/>
  <c r="L408" i="452"/>
  <c r="L407" i="452"/>
  <c r="L406" i="452"/>
  <c r="L405" i="452"/>
  <c r="L404" i="452"/>
  <c r="L403" i="452"/>
  <c r="L402" i="452"/>
  <c r="J402" i="452"/>
  <c r="I402" i="452"/>
  <c r="L401" i="452"/>
  <c r="K401" i="452"/>
  <c r="J401" i="452"/>
  <c r="I401" i="452"/>
  <c r="H401" i="452"/>
  <c r="L400" i="452"/>
  <c r="K400" i="452"/>
  <c r="J400" i="452"/>
  <c r="I400" i="452"/>
  <c r="H400" i="452"/>
  <c r="L399" i="452"/>
  <c r="K399" i="452"/>
  <c r="J399" i="452"/>
  <c r="I399" i="452"/>
  <c r="H399" i="452"/>
  <c r="L398" i="452"/>
  <c r="K398" i="452"/>
  <c r="J398" i="452"/>
  <c r="I398" i="452"/>
  <c r="H398" i="452"/>
  <c r="L397" i="452"/>
  <c r="K397" i="452"/>
  <c r="J397" i="452"/>
  <c r="I397" i="452"/>
  <c r="H397" i="452"/>
  <c r="L396" i="452"/>
  <c r="K396" i="452"/>
  <c r="J396" i="452"/>
  <c r="I396" i="452"/>
  <c r="H396" i="452"/>
  <c r="L395" i="452"/>
  <c r="K395" i="452"/>
  <c r="J395" i="452"/>
  <c r="I395" i="452"/>
  <c r="H395" i="452"/>
  <c r="L394" i="452"/>
  <c r="K394" i="452"/>
  <c r="J394" i="452"/>
  <c r="I394" i="452"/>
  <c r="H394" i="452"/>
  <c r="L393" i="452"/>
  <c r="K393" i="452"/>
  <c r="J393" i="452"/>
  <c r="I393" i="452"/>
  <c r="H393" i="452"/>
  <c r="L392" i="452"/>
  <c r="K392" i="452"/>
  <c r="J392" i="452"/>
  <c r="I392" i="452"/>
  <c r="H392" i="452"/>
  <c r="L391" i="452"/>
  <c r="K391" i="452"/>
  <c r="J391" i="452"/>
  <c r="I391" i="452"/>
  <c r="H391" i="452"/>
  <c r="L390" i="452"/>
  <c r="K390" i="452"/>
  <c r="J390" i="452"/>
  <c r="I390" i="452"/>
  <c r="H390" i="452"/>
  <c r="L389" i="452"/>
  <c r="K389" i="452"/>
  <c r="J389" i="452"/>
  <c r="I389" i="452"/>
  <c r="H389" i="452"/>
  <c r="L388" i="452"/>
  <c r="K388" i="452"/>
  <c r="J388" i="452"/>
  <c r="I388" i="452"/>
  <c r="H388" i="452"/>
  <c r="L387" i="452"/>
  <c r="K387" i="452"/>
  <c r="J387" i="452"/>
  <c r="I387" i="452"/>
  <c r="H387" i="452"/>
  <c r="L386" i="452"/>
  <c r="H386" i="452"/>
  <c r="L385" i="452"/>
  <c r="K385" i="452"/>
  <c r="J385" i="452"/>
  <c r="I385" i="452"/>
  <c r="H385" i="452"/>
  <c r="L384" i="452"/>
  <c r="K384" i="452"/>
  <c r="J384" i="452"/>
  <c r="I384" i="452"/>
  <c r="H384" i="452"/>
  <c r="B384" i="452"/>
  <c r="L383" i="452"/>
  <c r="K383" i="452"/>
  <c r="J383" i="452"/>
  <c r="I383" i="452"/>
  <c r="H383" i="452"/>
  <c r="L382" i="452"/>
  <c r="K382" i="452"/>
  <c r="J382" i="452"/>
  <c r="I382" i="452"/>
  <c r="H382" i="452"/>
  <c r="L381" i="452"/>
  <c r="K381" i="452"/>
  <c r="J381" i="452"/>
  <c r="I381" i="452"/>
  <c r="H381" i="452"/>
  <c r="L380" i="452"/>
  <c r="K380" i="452"/>
  <c r="J380" i="452"/>
  <c r="I380" i="452"/>
  <c r="H380" i="452"/>
  <c r="L379" i="452"/>
  <c r="K379" i="452"/>
  <c r="J379" i="452"/>
  <c r="I379" i="452"/>
  <c r="H379" i="452"/>
  <c r="L378" i="452"/>
  <c r="H378" i="452"/>
  <c r="L377" i="452"/>
  <c r="K377" i="452"/>
  <c r="J377" i="452"/>
  <c r="I377" i="452"/>
  <c r="H377" i="452"/>
  <c r="L376" i="452"/>
  <c r="K376" i="452"/>
  <c r="H376" i="452"/>
  <c r="L375" i="452"/>
  <c r="K375" i="452"/>
  <c r="J375" i="452"/>
  <c r="I375" i="452"/>
  <c r="H375" i="452"/>
  <c r="L374" i="452"/>
  <c r="H374" i="452"/>
  <c r="L373" i="452"/>
  <c r="K373" i="452"/>
  <c r="J373" i="452"/>
  <c r="I373" i="452"/>
  <c r="H373" i="452"/>
  <c r="L372" i="452"/>
  <c r="K372" i="452"/>
  <c r="J372" i="452"/>
  <c r="I372" i="452"/>
  <c r="H372" i="452"/>
  <c r="L371" i="452"/>
  <c r="K371" i="452"/>
  <c r="J371" i="452"/>
  <c r="I371" i="452"/>
  <c r="H371" i="452"/>
  <c r="L370" i="452"/>
  <c r="K370" i="452"/>
  <c r="J370" i="452"/>
  <c r="I370" i="452"/>
  <c r="H370" i="452"/>
  <c r="L369" i="452"/>
  <c r="K369" i="452"/>
  <c r="J369" i="452"/>
  <c r="I369" i="452"/>
  <c r="H369" i="452"/>
  <c r="L368" i="452"/>
  <c r="K368" i="452"/>
  <c r="J368" i="452"/>
  <c r="I368" i="452"/>
  <c r="H368" i="452"/>
  <c r="L367" i="452"/>
  <c r="K367" i="452"/>
  <c r="J367" i="452"/>
  <c r="I367" i="452"/>
  <c r="H367" i="452"/>
  <c r="L366" i="452"/>
  <c r="K366" i="452"/>
  <c r="J366" i="452"/>
  <c r="I366" i="452"/>
  <c r="H366" i="452"/>
  <c r="L365" i="452"/>
  <c r="K365" i="452"/>
  <c r="J365" i="452"/>
  <c r="I365" i="452"/>
  <c r="H365" i="452"/>
  <c r="L364" i="452"/>
  <c r="K364" i="452"/>
  <c r="J364" i="452"/>
  <c r="I364" i="452"/>
  <c r="H364" i="452"/>
  <c r="L363" i="452"/>
  <c r="K363" i="452"/>
  <c r="J363" i="452"/>
  <c r="I363" i="452"/>
  <c r="H363" i="452"/>
  <c r="L362" i="452"/>
  <c r="K362" i="452"/>
  <c r="J362" i="452"/>
  <c r="I362" i="452"/>
  <c r="H362" i="452"/>
  <c r="L361" i="452"/>
  <c r="K361" i="452"/>
  <c r="J361" i="452"/>
  <c r="I361" i="452"/>
  <c r="H361" i="452"/>
  <c r="L360" i="452"/>
  <c r="K360" i="452"/>
  <c r="J360" i="452"/>
  <c r="I360" i="452"/>
  <c r="H360" i="452"/>
  <c r="L359" i="452"/>
  <c r="K359" i="452"/>
  <c r="J359" i="452"/>
  <c r="I359" i="452"/>
  <c r="H359" i="452"/>
  <c r="L358" i="452"/>
  <c r="K358" i="452"/>
  <c r="J358" i="452"/>
  <c r="I358" i="452"/>
  <c r="H358" i="452"/>
  <c r="L357" i="452"/>
  <c r="K357" i="452"/>
  <c r="J357" i="452"/>
  <c r="I357" i="452"/>
  <c r="H357" i="452"/>
  <c r="L356" i="452"/>
  <c r="K356" i="452"/>
  <c r="J356" i="452"/>
  <c r="I356" i="452"/>
  <c r="H356" i="452"/>
  <c r="L355" i="452"/>
  <c r="H355" i="452"/>
  <c r="L354" i="452"/>
  <c r="K354" i="452"/>
  <c r="J354" i="452"/>
  <c r="I354" i="452"/>
  <c r="H354" i="452"/>
  <c r="L353" i="452"/>
  <c r="K353" i="452"/>
  <c r="J353" i="452"/>
  <c r="I353" i="452"/>
  <c r="H353" i="452"/>
  <c r="L352" i="452"/>
  <c r="K352" i="452"/>
  <c r="J352" i="452"/>
  <c r="I352" i="452"/>
  <c r="H352" i="452"/>
  <c r="L351" i="452"/>
  <c r="K351" i="452"/>
  <c r="J351" i="452"/>
  <c r="I351" i="452"/>
  <c r="H351" i="452"/>
  <c r="L350" i="452"/>
  <c r="K350" i="452"/>
  <c r="J350" i="452"/>
  <c r="I350" i="452"/>
  <c r="H350" i="452"/>
  <c r="L349" i="452"/>
  <c r="K349" i="452"/>
  <c r="J349" i="452"/>
  <c r="I349" i="452"/>
  <c r="H349" i="452"/>
  <c r="L348" i="452"/>
  <c r="K348" i="452"/>
  <c r="J348" i="452"/>
  <c r="I348" i="452"/>
  <c r="H348" i="452"/>
  <c r="L347" i="452"/>
  <c r="K347" i="452"/>
  <c r="J347" i="452"/>
  <c r="I347" i="452"/>
  <c r="H347" i="452"/>
  <c r="L346" i="452"/>
  <c r="K346" i="452"/>
  <c r="J346" i="452"/>
  <c r="I346" i="452"/>
  <c r="H346" i="452"/>
  <c r="B346" i="452"/>
  <c r="L345" i="452"/>
  <c r="K345" i="452"/>
  <c r="J345" i="452"/>
  <c r="I345" i="452"/>
  <c r="H345" i="452"/>
  <c r="L344" i="452"/>
  <c r="K344" i="452"/>
  <c r="J344" i="452"/>
  <c r="I344" i="452"/>
  <c r="H344" i="452"/>
  <c r="L343" i="452"/>
  <c r="K343" i="452"/>
  <c r="J343" i="452"/>
  <c r="I343" i="452"/>
  <c r="H343" i="452"/>
  <c r="L342" i="452"/>
  <c r="K342" i="452"/>
  <c r="J342" i="452"/>
  <c r="I342" i="452"/>
  <c r="H342" i="452"/>
  <c r="L341" i="452"/>
  <c r="H341" i="452"/>
  <c r="L340" i="452"/>
  <c r="K340" i="452"/>
  <c r="J340" i="452"/>
  <c r="I340" i="452"/>
  <c r="H340" i="452"/>
  <c r="L339" i="452"/>
  <c r="K339" i="452"/>
  <c r="J339" i="452"/>
  <c r="I339" i="452"/>
  <c r="H339" i="452"/>
  <c r="L338" i="452"/>
  <c r="K338" i="452"/>
  <c r="J338" i="452"/>
  <c r="I338" i="452"/>
  <c r="H338" i="452"/>
  <c r="L337" i="452"/>
  <c r="K337" i="452"/>
  <c r="J337" i="452"/>
  <c r="I337" i="452"/>
  <c r="H337" i="452"/>
  <c r="L336" i="452"/>
  <c r="K336" i="452"/>
  <c r="J336" i="452"/>
  <c r="I336" i="452"/>
  <c r="H336" i="452"/>
  <c r="L335" i="452"/>
  <c r="K335" i="452"/>
  <c r="J335" i="452"/>
  <c r="I335" i="452"/>
  <c r="H335" i="452"/>
  <c r="L334" i="452"/>
  <c r="K334" i="452"/>
  <c r="J334" i="452"/>
  <c r="I334" i="452"/>
  <c r="H334" i="452"/>
  <c r="L333" i="452"/>
  <c r="K333" i="452"/>
  <c r="J333" i="452"/>
  <c r="I333" i="452"/>
  <c r="H333" i="452"/>
  <c r="L332" i="452"/>
  <c r="K332" i="452"/>
  <c r="J332" i="452"/>
  <c r="I332" i="452"/>
  <c r="H332" i="452"/>
  <c r="L331" i="452"/>
  <c r="K331" i="452"/>
  <c r="J331" i="452"/>
  <c r="I331" i="452"/>
  <c r="H331" i="452"/>
  <c r="L330" i="452"/>
  <c r="K330" i="452"/>
  <c r="J330" i="452"/>
  <c r="I330" i="452"/>
  <c r="H330" i="452"/>
  <c r="L329" i="452"/>
  <c r="K329" i="452"/>
  <c r="J329" i="452"/>
  <c r="I329" i="452"/>
  <c r="H329" i="452"/>
  <c r="L328" i="452"/>
  <c r="K328" i="452"/>
  <c r="J328" i="452"/>
  <c r="I328" i="452"/>
  <c r="H328" i="452"/>
  <c r="L327" i="452"/>
  <c r="K327" i="452"/>
  <c r="J327" i="452"/>
  <c r="I327" i="452"/>
  <c r="H327" i="452"/>
  <c r="L326" i="452"/>
  <c r="K326" i="452"/>
  <c r="J326" i="452"/>
  <c r="I326" i="452"/>
  <c r="H326" i="452"/>
  <c r="L325" i="452"/>
  <c r="K325" i="452"/>
  <c r="J325" i="452"/>
  <c r="I325" i="452"/>
  <c r="H325" i="452"/>
  <c r="L324" i="452"/>
  <c r="K324" i="452"/>
  <c r="J324" i="452"/>
  <c r="I324" i="452"/>
  <c r="H324" i="452"/>
  <c r="L323" i="452"/>
  <c r="K323" i="452"/>
  <c r="J323" i="452"/>
  <c r="I323" i="452"/>
  <c r="H323" i="452"/>
  <c r="L322" i="452"/>
  <c r="H322" i="452"/>
  <c r="L321" i="452"/>
  <c r="K321" i="452"/>
  <c r="J321" i="452"/>
  <c r="I321" i="452"/>
  <c r="H321" i="452"/>
  <c r="L320" i="452"/>
  <c r="K320" i="452"/>
  <c r="J320" i="452"/>
  <c r="I320" i="452"/>
  <c r="H320" i="452"/>
  <c r="L319" i="452"/>
  <c r="K319" i="452"/>
  <c r="J319" i="452"/>
  <c r="I319" i="452"/>
  <c r="H319" i="452"/>
  <c r="L318" i="452"/>
  <c r="K318" i="452"/>
  <c r="J318" i="452"/>
  <c r="I318" i="452"/>
  <c r="H318" i="452"/>
  <c r="L317" i="452"/>
  <c r="H317" i="452"/>
  <c r="L316" i="452"/>
  <c r="K316" i="452"/>
  <c r="J316" i="452"/>
  <c r="I316" i="452"/>
  <c r="H316" i="452"/>
  <c r="L315" i="452"/>
  <c r="H315" i="452"/>
  <c r="L314" i="452"/>
  <c r="K314" i="452"/>
  <c r="J314" i="452"/>
  <c r="I314" i="452"/>
  <c r="H314" i="452"/>
  <c r="L313" i="452"/>
  <c r="K313" i="452"/>
  <c r="J313" i="452"/>
  <c r="I313" i="452"/>
  <c r="H313" i="452"/>
  <c r="L312" i="452"/>
  <c r="K312" i="452"/>
  <c r="J312" i="452"/>
  <c r="I312" i="452"/>
  <c r="H312" i="452"/>
  <c r="L311" i="452"/>
  <c r="K311" i="452"/>
  <c r="J311" i="452"/>
  <c r="I311" i="452"/>
  <c r="H311" i="452"/>
  <c r="L310" i="452"/>
  <c r="K310" i="452"/>
  <c r="J310" i="452"/>
  <c r="I310" i="452"/>
  <c r="H310" i="452"/>
  <c r="L309" i="452"/>
  <c r="K309" i="452"/>
  <c r="J309" i="452"/>
  <c r="I309" i="452"/>
  <c r="H309" i="452"/>
  <c r="L308" i="452"/>
  <c r="K308" i="452"/>
  <c r="J308" i="452"/>
  <c r="I308" i="452"/>
  <c r="H308" i="452"/>
  <c r="L307" i="452"/>
  <c r="K307" i="452"/>
  <c r="J307" i="452"/>
  <c r="I307" i="452"/>
  <c r="H307" i="452"/>
  <c r="L306" i="452"/>
  <c r="K306" i="452"/>
  <c r="J306" i="452"/>
  <c r="I306" i="452"/>
  <c r="H306" i="452"/>
  <c r="L305" i="452"/>
  <c r="K305" i="452"/>
  <c r="J305" i="452"/>
  <c r="I305" i="452"/>
  <c r="H305" i="452"/>
  <c r="L304" i="452"/>
  <c r="K304" i="452"/>
  <c r="J304" i="452"/>
  <c r="I304" i="452"/>
  <c r="H304" i="452"/>
  <c r="L303" i="452"/>
  <c r="K303" i="452"/>
  <c r="J303" i="452"/>
  <c r="I303" i="452"/>
  <c r="H303" i="452"/>
  <c r="L302" i="452"/>
  <c r="K302" i="452"/>
  <c r="J302" i="452"/>
  <c r="I302" i="452"/>
  <c r="H302" i="452"/>
  <c r="B302" i="452"/>
  <c r="L301" i="452"/>
  <c r="K301" i="452"/>
  <c r="J301" i="452"/>
  <c r="I301" i="452"/>
  <c r="H301" i="452"/>
  <c r="L300" i="452"/>
  <c r="K300" i="452"/>
  <c r="J300" i="452"/>
  <c r="I300" i="452"/>
  <c r="H300" i="452"/>
  <c r="L299" i="452"/>
  <c r="K299" i="452"/>
  <c r="J299" i="452"/>
  <c r="I299" i="452"/>
  <c r="H299" i="452"/>
  <c r="L298" i="452"/>
  <c r="K298" i="452"/>
  <c r="J298" i="452"/>
  <c r="I298" i="452"/>
  <c r="H298" i="452"/>
  <c r="L297" i="452"/>
  <c r="K297" i="452"/>
  <c r="J297" i="452"/>
  <c r="I297" i="452"/>
  <c r="H297" i="452"/>
  <c r="L296" i="452"/>
  <c r="K296" i="452"/>
  <c r="J296" i="452"/>
  <c r="I296" i="452"/>
  <c r="H296" i="452"/>
  <c r="L295" i="452"/>
  <c r="K295" i="452"/>
  <c r="J295" i="452"/>
  <c r="I295" i="452"/>
  <c r="H295" i="452"/>
  <c r="L294" i="452"/>
  <c r="K294" i="452"/>
  <c r="J294" i="452"/>
  <c r="I294" i="452"/>
  <c r="H294" i="452"/>
  <c r="L293" i="452"/>
  <c r="K293" i="452"/>
  <c r="J293" i="452"/>
  <c r="I293" i="452"/>
  <c r="H293" i="452"/>
  <c r="L292" i="452"/>
  <c r="K292" i="452"/>
  <c r="J292" i="452"/>
  <c r="I292" i="452"/>
  <c r="H292" i="452"/>
  <c r="L291" i="452"/>
  <c r="K291" i="452"/>
  <c r="J291" i="452"/>
  <c r="I291" i="452"/>
  <c r="H291" i="452"/>
  <c r="L290" i="452"/>
  <c r="K290" i="452"/>
  <c r="J290" i="452"/>
  <c r="I290" i="452"/>
  <c r="H290" i="452"/>
  <c r="L289" i="452"/>
  <c r="K289" i="452"/>
  <c r="J289" i="452"/>
  <c r="I289" i="452"/>
  <c r="H289" i="452"/>
  <c r="L288" i="452"/>
  <c r="K288" i="452"/>
  <c r="J288" i="452"/>
  <c r="I288" i="452"/>
  <c r="H288" i="452"/>
  <c r="L287" i="452"/>
  <c r="K287" i="452"/>
  <c r="J287" i="452"/>
  <c r="I287" i="452"/>
  <c r="H287" i="452"/>
  <c r="L286" i="452"/>
  <c r="K286" i="452"/>
  <c r="J286" i="452"/>
  <c r="I286" i="452"/>
  <c r="H286" i="452"/>
  <c r="L285" i="452"/>
  <c r="K285" i="452"/>
  <c r="J285" i="452"/>
  <c r="I285" i="452"/>
  <c r="H285" i="452"/>
  <c r="L284" i="452"/>
  <c r="K284" i="452"/>
  <c r="J284" i="452"/>
  <c r="I284" i="452"/>
  <c r="H284" i="452"/>
  <c r="L283" i="452"/>
  <c r="K283" i="452"/>
  <c r="J283" i="452"/>
  <c r="I283" i="452"/>
  <c r="H283" i="452"/>
  <c r="L282" i="452"/>
  <c r="K282" i="452"/>
  <c r="J282" i="452"/>
  <c r="I282" i="452"/>
  <c r="H282" i="452"/>
  <c r="L281" i="452"/>
  <c r="K281" i="452"/>
  <c r="J281" i="452"/>
  <c r="I281" i="452"/>
  <c r="H281" i="452"/>
  <c r="L280" i="452"/>
  <c r="K280" i="452"/>
  <c r="J280" i="452"/>
  <c r="I280" i="452"/>
  <c r="H280" i="452"/>
  <c r="L279" i="452"/>
  <c r="K279" i="452"/>
  <c r="J279" i="452"/>
  <c r="I279" i="452"/>
  <c r="H279" i="452"/>
  <c r="L278" i="452"/>
  <c r="K278" i="452"/>
  <c r="J278" i="452"/>
  <c r="I278" i="452"/>
  <c r="H278" i="452"/>
  <c r="L277" i="452"/>
  <c r="K277" i="452"/>
  <c r="J277" i="452"/>
  <c r="I277" i="452"/>
  <c r="H277" i="452"/>
  <c r="L276" i="452"/>
  <c r="K276" i="452"/>
  <c r="J276" i="452"/>
  <c r="I276" i="452"/>
  <c r="H276" i="452"/>
  <c r="L275" i="452"/>
  <c r="K275" i="452"/>
  <c r="J275" i="452"/>
  <c r="I275" i="452"/>
  <c r="H275" i="452"/>
  <c r="L274" i="452"/>
  <c r="K274" i="452"/>
  <c r="J274" i="452"/>
  <c r="I274" i="452"/>
  <c r="H274" i="452"/>
  <c r="L273" i="452"/>
  <c r="K273" i="452"/>
  <c r="J273" i="452"/>
  <c r="I273" i="452"/>
  <c r="H273" i="452"/>
  <c r="L272" i="452"/>
  <c r="K272" i="452"/>
  <c r="J272" i="452"/>
  <c r="I272" i="452"/>
  <c r="H272" i="452"/>
  <c r="L271" i="452"/>
  <c r="K271" i="452"/>
  <c r="J271" i="452"/>
  <c r="I271" i="452"/>
  <c r="H271" i="452"/>
  <c r="L270" i="452"/>
  <c r="K270" i="452"/>
  <c r="J270" i="452"/>
  <c r="I270" i="452"/>
  <c r="H270" i="452"/>
  <c r="L269" i="452"/>
  <c r="K269" i="452"/>
  <c r="J269" i="452"/>
  <c r="I269" i="452"/>
  <c r="H269" i="452"/>
  <c r="L268" i="452"/>
  <c r="K268" i="452"/>
  <c r="J268" i="452"/>
  <c r="I268" i="452"/>
  <c r="H268" i="452"/>
  <c r="L267" i="452"/>
  <c r="K267" i="452"/>
  <c r="J267" i="452"/>
  <c r="I267" i="452"/>
  <c r="H267" i="452"/>
  <c r="L266" i="452"/>
  <c r="K266" i="452"/>
  <c r="J266" i="452"/>
  <c r="I266" i="452"/>
  <c r="H266" i="452"/>
  <c r="L265" i="452"/>
  <c r="K265" i="452"/>
  <c r="J265" i="452"/>
  <c r="I265" i="452"/>
  <c r="H265" i="452"/>
  <c r="L264" i="452"/>
  <c r="K264" i="452"/>
  <c r="J264" i="452"/>
  <c r="I264" i="452"/>
  <c r="H264" i="452"/>
  <c r="L263" i="452"/>
  <c r="K263" i="452"/>
  <c r="J263" i="452"/>
  <c r="I263" i="452"/>
  <c r="H263" i="452"/>
  <c r="L262" i="452"/>
  <c r="K262" i="452"/>
  <c r="J262" i="452"/>
  <c r="I262" i="452"/>
  <c r="H262" i="452"/>
  <c r="L261" i="452"/>
  <c r="K261" i="452"/>
  <c r="J261" i="452"/>
  <c r="I261" i="452"/>
  <c r="H261" i="452"/>
  <c r="L260" i="452"/>
  <c r="K260" i="452"/>
  <c r="J260" i="452"/>
  <c r="I260" i="452"/>
  <c r="H260" i="452"/>
  <c r="L259" i="452"/>
  <c r="K259" i="452"/>
  <c r="J259" i="452"/>
  <c r="I259" i="452"/>
  <c r="H259" i="452"/>
  <c r="L258" i="452"/>
  <c r="K258" i="452"/>
  <c r="J258" i="452"/>
  <c r="I258" i="452"/>
  <c r="H258" i="452"/>
  <c r="L257" i="452"/>
  <c r="K257" i="452"/>
  <c r="J257" i="452"/>
  <c r="I257" i="452"/>
  <c r="H257" i="452"/>
  <c r="L256" i="452"/>
  <c r="K256" i="452"/>
  <c r="J256" i="452"/>
  <c r="I256" i="452"/>
  <c r="H256" i="452"/>
  <c r="L255" i="452"/>
  <c r="K255" i="452"/>
  <c r="J255" i="452"/>
  <c r="I255" i="452"/>
  <c r="H255" i="452"/>
  <c r="L254" i="452"/>
  <c r="K254" i="452"/>
  <c r="J254" i="452"/>
  <c r="I254" i="452"/>
  <c r="H254" i="452"/>
  <c r="F254" i="452"/>
  <c r="B254" i="452"/>
  <c r="L253" i="452"/>
  <c r="K253" i="452"/>
  <c r="J253" i="452"/>
  <c r="I253" i="452"/>
  <c r="H253" i="452"/>
  <c r="L252" i="452"/>
  <c r="K252" i="452"/>
  <c r="J252" i="452"/>
  <c r="I252" i="452"/>
  <c r="H252" i="452"/>
  <c r="L251" i="452"/>
  <c r="K251" i="452"/>
  <c r="J251" i="452"/>
  <c r="I251" i="452"/>
  <c r="H251" i="452"/>
  <c r="L250" i="452"/>
  <c r="K250" i="452"/>
  <c r="J250" i="452"/>
  <c r="I250" i="452"/>
  <c r="H250" i="452"/>
  <c r="L249" i="452"/>
  <c r="K249" i="452"/>
  <c r="J249" i="452"/>
  <c r="I249" i="452"/>
  <c r="H249" i="452"/>
  <c r="L248" i="452"/>
  <c r="K248" i="452"/>
  <c r="J248" i="452"/>
  <c r="I248" i="452"/>
  <c r="H248" i="452"/>
  <c r="L247" i="452"/>
  <c r="K247" i="452"/>
  <c r="J247" i="452"/>
  <c r="I247" i="452"/>
  <c r="H247" i="452"/>
  <c r="L246" i="452"/>
  <c r="K246" i="452"/>
  <c r="J246" i="452"/>
  <c r="I246" i="452"/>
  <c r="H246" i="452"/>
  <c r="L245" i="452"/>
  <c r="K245" i="452"/>
  <c r="J245" i="452"/>
  <c r="I245" i="452"/>
  <c r="H245" i="452"/>
  <c r="L244" i="452"/>
  <c r="K244" i="452"/>
  <c r="J244" i="452"/>
  <c r="I244" i="452"/>
  <c r="H244" i="452"/>
  <c r="L243" i="452"/>
  <c r="K243" i="452"/>
  <c r="J243" i="452"/>
  <c r="I243" i="452"/>
  <c r="H243" i="452"/>
  <c r="L242" i="452"/>
  <c r="K242" i="452"/>
  <c r="J242" i="452"/>
  <c r="I242" i="452"/>
  <c r="H242" i="452"/>
  <c r="L241" i="452"/>
  <c r="K241" i="452"/>
  <c r="J241" i="452"/>
  <c r="I241" i="452"/>
  <c r="H241" i="452"/>
  <c r="L240" i="452"/>
  <c r="K240" i="452"/>
  <c r="J240" i="452"/>
  <c r="I240" i="452"/>
  <c r="H240" i="452"/>
  <c r="L239" i="452"/>
  <c r="K239" i="452"/>
  <c r="J239" i="452"/>
  <c r="I239" i="452"/>
  <c r="H239" i="452"/>
  <c r="L238" i="452"/>
  <c r="H238" i="452"/>
  <c r="L237" i="452"/>
  <c r="K237" i="452"/>
  <c r="J237" i="452"/>
  <c r="I237" i="452"/>
  <c r="H237" i="452"/>
  <c r="L236" i="452"/>
  <c r="K236" i="452"/>
  <c r="J236" i="452"/>
  <c r="I236" i="452"/>
  <c r="H236" i="452"/>
  <c r="L235" i="452"/>
  <c r="K235" i="452"/>
  <c r="J235" i="452"/>
  <c r="I235" i="452"/>
  <c r="H235" i="452"/>
  <c r="L234" i="452"/>
  <c r="K234" i="452"/>
  <c r="J234" i="452"/>
  <c r="I234" i="452"/>
  <c r="H234" i="452"/>
  <c r="L233" i="452"/>
  <c r="H233" i="452"/>
  <c r="L232" i="452"/>
  <c r="K232" i="452"/>
  <c r="J232" i="452"/>
  <c r="I232" i="452"/>
  <c r="H232" i="452"/>
  <c r="L231" i="452"/>
  <c r="K231" i="452"/>
  <c r="J231" i="452"/>
  <c r="I231" i="452"/>
  <c r="H231" i="452"/>
  <c r="L230" i="452"/>
  <c r="K230" i="452"/>
  <c r="J230" i="452"/>
  <c r="I230" i="452"/>
  <c r="H230" i="452"/>
  <c r="L229" i="452"/>
  <c r="K229" i="452"/>
  <c r="J229" i="452"/>
  <c r="I229" i="452"/>
  <c r="H229" i="452"/>
  <c r="L228" i="452"/>
  <c r="K228" i="452"/>
  <c r="J228" i="452"/>
  <c r="I228" i="452"/>
  <c r="H228" i="452"/>
  <c r="L227" i="452"/>
  <c r="K227" i="452"/>
  <c r="J227" i="452"/>
  <c r="I227" i="452"/>
  <c r="H227" i="452"/>
  <c r="B227" i="452"/>
  <c r="L226" i="452"/>
  <c r="K226" i="452"/>
  <c r="J226" i="452"/>
  <c r="I226" i="452"/>
  <c r="H226" i="452"/>
  <c r="L225" i="452"/>
  <c r="K225" i="452"/>
  <c r="J225" i="452"/>
  <c r="I225" i="452"/>
  <c r="H225" i="452"/>
  <c r="L224" i="452"/>
  <c r="K224" i="452"/>
  <c r="J224" i="452"/>
  <c r="I224" i="452"/>
  <c r="H224" i="452"/>
  <c r="L223" i="452"/>
  <c r="K223" i="452"/>
  <c r="J223" i="452"/>
  <c r="I223" i="452"/>
  <c r="H223" i="452"/>
  <c r="L222" i="452"/>
  <c r="K222" i="452"/>
  <c r="J222" i="452"/>
  <c r="I222" i="452"/>
  <c r="H222" i="452"/>
  <c r="L221" i="452"/>
  <c r="K221" i="452"/>
  <c r="J221" i="452"/>
  <c r="I221" i="452"/>
  <c r="H221" i="452"/>
  <c r="L220" i="452"/>
  <c r="K220" i="452"/>
  <c r="J220" i="452"/>
  <c r="I220" i="452"/>
  <c r="H220" i="452"/>
  <c r="L219" i="452"/>
  <c r="K219" i="452"/>
  <c r="J219" i="452"/>
  <c r="I219" i="452"/>
  <c r="H219" i="452"/>
  <c r="L218" i="452"/>
  <c r="K218" i="452"/>
  <c r="J218" i="452"/>
  <c r="I218" i="452"/>
  <c r="H218" i="452"/>
  <c r="L217" i="452"/>
  <c r="K217" i="452"/>
  <c r="J217" i="452"/>
  <c r="I217" i="452"/>
  <c r="H217" i="452"/>
  <c r="L216" i="452"/>
  <c r="K216" i="452"/>
  <c r="J216" i="452"/>
  <c r="I216" i="452"/>
  <c r="H216" i="452"/>
  <c r="L215" i="452"/>
  <c r="K215" i="452"/>
  <c r="J215" i="452"/>
  <c r="I215" i="452"/>
  <c r="H215" i="452"/>
  <c r="L214" i="452"/>
  <c r="K214" i="452"/>
  <c r="J214" i="452"/>
  <c r="I214" i="452"/>
  <c r="H214" i="452"/>
  <c r="L213" i="452"/>
  <c r="H213" i="452"/>
  <c r="L212" i="452"/>
  <c r="K212" i="452"/>
  <c r="J212" i="452"/>
  <c r="I212" i="452"/>
  <c r="H212" i="452"/>
  <c r="L211" i="452"/>
  <c r="H211" i="452"/>
  <c r="L210" i="452"/>
  <c r="K210" i="452"/>
  <c r="J210" i="452"/>
  <c r="I210" i="452"/>
  <c r="H210" i="452"/>
  <c r="L209" i="452"/>
  <c r="K209" i="452"/>
  <c r="J209" i="452"/>
  <c r="I209" i="452"/>
  <c r="H209" i="452"/>
  <c r="L208" i="452"/>
  <c r="K208" i="452"/>
  <c r="J208" i="452"/>
  <c r="I208" i="452"/>
  <c r="H208" i="452"/>
  <c r="L207" i="452"/>
  <c r="K207" i="452"/>
  <c r="J207" i="452"/>
  <c r="I207" i="452"/>
  <c r="H207" i="452"/>
  <c r="L206" i="452"/>
  <c r="K206" i="452"/>
  <c r="J206" i="452"/>
  <c r="I206" i="452"/>
  <c r="H206" i="452"/>
  <c r="L205" i="452"/>
  <c r="K205" i="452"/>
  <c r="J205" i="452"/>
  <c r="I205" i="452"/>
  <c r="H205" i="452"/>
  <c r="L204" i="452"/>
  <c r="K204" i="452"/>
  <c r="J204" i="452"/>
  <c r="I204" i="452"/>
  <c r="H204" i="452"/>
  <c r="L203" i="452"/>
  <c r="K203" i="452"/>
  <c r="J203" i="452"/>
  <c r="I203" i="452"/>
  <c r="H203" i="452"/>
  <c r="L202" i="452"/>
  <c r="K202" i="452"/>
  <c r="J202" i="452"/>
  <c r="I202" i="452"/>
  <c r="H202" i="452"/>
  <c r="L201" i="452"/>
  <c r="K201" i="452"/>
  <c r="J201" i="452"/>
  <c r="I201" i="452"/>
  <c r="H201" i="452"/>
  <c r="F201" i="452"/>
  <c r="B201" i="452"/>
  <c r="L200" i="452"/>
  <c r="K200" i="452"/>
  <c r="J200" i="452"/>
  <c r="I200" i="452"/>
  <c r="H200" i="452"/>
  <c r="L199" i="452"/>
  <c r="K199" i="452"/>
  <c r="J199" i="452"/>
  <c r="I199" i="452"/>
  <c r="H199" i="452"/>
  <c r="L198" i="452"/>
  <c r="K198" i="452"/>
  <c r="J198" i="452"/>
  <c r="I198" i="452"/>
  <c r="H198" i="452"/>
  <c r="L197" i="452"/>
  <c r="K197" i="452"/>
  <c r="J197" i="452"/>
  <c r="I197" i="452"/>
  <c r="H197" i="452"/>
  <c r="L196" i="452"/>
  <c r="K196" i="452"/>
  <c r="J196" i="452"/>
  <c r="I196" i="452"/>
  <c r="H196" i="452"/>
  <c r="L195" i="452"/>
  <c r="K195" i="452"/>
  <c r="J195" i="452"/>
  <c r="I195" i="452"/>
  <c r="H195" i="452"/>
  <c r="L194" i="452"/>
  <c r="K194" i="452"/>
  <c r="J194" i="452"/>
  <c r="I194" i="452"/>
  <c r="H194" i="452"/>
  <c r="L193" i="452"/>
  <c r="K193" i="452"/>
  <c r="J193" i="452"/>
  <c r="I193" i="452"/>
  <c r="H193" i="452"/>
  <c r="L192" i="452"/>
  <c r="K192" i="452"/>
  <c r="J192" i="452"/>
  <c r="I192" i="452"/>
  <c r="H192" i="452"/>
  <c r="L191" i="452"/>
  <c r="K191" i="452"/>
  <c r="J191" i="452"/>
  <c r="I191" i="452"/>
  <c r="H191" i="452"/>
  <c r="L190" i="452"/>
  <c r="K190" i="452"/>
  <c r="J190" i="452"/>
  <c r="I190" i="452"/>
  <c r="H190" i="452"/>
  <c r="L189" i="452"/>
  <c r="K189" i="452"/>
  <c r="J189" i="452"/>
  <c r="I189" i="452"/>
  <c r="H189" i="452"/>
  <c r="L188" i="452"/>
  <c r="K188" i="452"/>
  <c r="J188" i="452"/>
  <c r="I188" i="452"/>
  <c r="H188" i="452"/>
  <c r="L187" i="452"/>
  <c r="K187" i="452"/>
  <c r="J187" i="452"/>
  <c r="I187" i="452"/>
  <c r="H187" i="452"/>
  <c r="L186" i="452"/>
  <c r="K186" i="452"/>
  <c r="J186" i="452"/>
  <c r="I186" i="452"/>
  <c r="H186" i="452"/>
  <c r="L185" i="452"/>
  <c r="K185" i="452"/>
  <c r="J185" i="452"/>
  <c r="I185" i="452"/>
  <c r="H185" i="452"/>
  <c r="L184" i="452"/>
  <c r="K184" i="452"/>
  <c r="J184" i="452"/>
  <c r="I184" i="452"/>
  <c r="H184" i="452"/>
  <c r="L183" i="452"/>
  <c r="K183" i="452"/>
  <c r="J183" i="452"/>
  <c r="I183" i="452"/>
  <c r="H183" i="452"/>
  <c r="L182" i="452"/>
  <c r="K182" i="452"/>
  <c r="J182" i="452"/>
  <c r="I182" i="452"/>
  <c r="H182" i="452"/>
  <c r="L181" i="452"/>
  <c r="K181" i="452"/>
  <c r="J181" i="452"/>
  <c r="I181" i="452"/>
  <c r="H181" i="452"/>
  <c r="L180" i="452"/>
  <c r="K180" i="452"/>
  <c r="J180" i="452"/>
  <c r="I180" i="452"/>
  <c r="H180" i="452"/>
  <c r="L179" i="452"/>
  <c r="K179" i="452"/>
  <c r="J179" i="452"/>
  <c r="I179" i="452"/>
  <c r="H179" i="452"/>
  <c r="L178" i="452"/>
  <c r="K178" i="452"/>
  <c r="J178" i="452"/>
  <c r="I178" i="452"/>
  <c r="H178" i="452"/>
  <c r="L177" i="452"/>
  <c r="K177" i="452"/>
  <c r="J177" i="452"/>
  <c r="I177" i="452"/>
  <c r="H177" i="452"/>
  <c r="L176" i="452"/>
  <c r="K176" i="452"/>
  <c r="J176" i="452"/>
  <c r="I176" i="452"/>
  <c r="H176" i="452"/>
  <c r="L175" i="452"/>
  <c r="K175" i="452"/>
  <c r="J175" i="452"/>
  <c r="I175" i="452"/>
  <c r="H175" i="452"/>
  <c r="L174" i="452"/>
  <c r="K174" i="452"/>
  <c r="J174" i="452"/>
  <c r="I174" i="452"/>
  <c r="H174" i="452"/>
  <c r="L173" i="452"/>
  <c r="K173" i="452"/>
  <c r="J173" i="452"/>
  <c r="I173" i="452"/>
  <c r="H173" i="452"/>
  <c r="L172" i="452"/>
  <c r="K172" i="452"/>
  <c r="J172" i="452"/>
  <c r="I172" i="452"/>
  <c r="H172" i="452"/>
  <c r="L171" i="452"/>
  <c r="K171" i="452"/>
  <c r="J171" i="452"/>
  <c r="I171" i="452"/>
  <c r="H171" i="452"/>
  <c r="L170" i="452"/>
  <c r="K170" i="452"/>
  <c r="J170" i="452"/>
  <c r="I170" i="452"/>
  <c r="H170" i="452"/>
  <c r="L169" i="452"/>
  <c r="K169" i="452"/>
  <c r="J169" i="452"/>
  <c r="I169" i="452"/>
  <c r="H169" i="452"/>
  <c r="L168" i="452"/>
  <c r="K168" i="452"/>
  <c r="J168" i="452"/>
  <c r="I168" i="452"/>
  <c r="H168" i="452"/>
  <c r="L167" i="452"/>
  <c r="K167" i="452"/>
  <c r="J167" i="452"/>
  <c r="I167" i="452"/>
  <c r="H167" i="452"/>
  <c r="B167" i="452"/>
  <c r="L166" i="452"/>
  <c r="K166" i="452"/>
  <c r="J166" i="452"/>
  <c r="I166" i="452"/>
  <c r="H166" i="452"/>
  <c r="L165" i="452"/>
  <c r="K165" i="452"/>
  <c r="J165" i="452"/>
  <c r="I165" i="452"/>
  <c r="H165" i="452"/>
  <c r="L164" i="452"/>
  <c r="K164" i="452"/>
  <c r="J164" i="452"/>
  <c r="I164" i="452"/>
  <c r="H164" i="452"/>
  <c r="L163" i="452"/>
  <c r="K163" i="452"/>
  <c r="J163" i="452"/>
  <c r="I163" i="452"/>
  <c r="H163" i="452"/>
  <c r="L162" i="452"/>
  <c r="K162" i="452"/>
  <c r="J162" i="452"/>
  <c r="I162" i="452"/>
  <c r="H162" i="452"/>
  <c r="L161" i="452"/>
  <c r="K161" i="452"/>
  <c r="J161" i="452"/>
  <c r="I161" i="452"/>
  <c r="H161" i="452"/>
  <c r="L160" i="452"/>
  <c r="K160" i="452"/>
  <c r="J160" i="452"/>
  <c r="I160" i="452"/>
  <c r="H160" i="452"/>
  <c r="L159" i="452"/>
  <c r="K159" i="452"/>
  <c r="J159" i="452"/>
  <c r="I159" i="452"/>
  <c r="H159" i="452"/>
  <c r="L158" i="452"/>
  <c r="K158" i="452"/>
  <c r="J158" i="452"/>
  <c r="I158" i="452"/>
  <c r="H158" i="452"/>
  <c r="L157" i="452"/>
  <c r="K157" i="452"/>
  <c r="J157" i="452"/>
  <c r="I157" i="452"/>
  <c r="H157" i="452"/>
  <c r="L156" i="452"/>
  <c r="K156" i="452"/>
  <c r="J156" i="452"/>
  <c r="I156" i="452"/>
  <c r="H156" i="452"/>
  <c r="L155" i="452"/>
  <c r="K155" i="452"/>
  <c r="J155" i="452"/>
  <c r="I155" i="452"/>
  <c r="H155" i="452"/>
  <c r="L154" i="452"/>
  <c r="K154" i="452"/>
  <c r="J154" i="452"/>
  <c r="I154" i="452"/>
  <c r="H154" i="452"/>
  <c r="L153" i="452"/>
  <c r="K153" i="452"/>
  <c r="J153" i="452"/>
  <c r="I153" i="452"/>
  <c r="H153" i="452"/>
  <c r="L152" i="452"/>
  <c r="K152" i="452"/>
  <c r="J152" i="452"/>
  <c r="I152" i="452"/>
  <c r="H152" i="452"/>
  <c r="L151" i="452"/>
  <c r="K151" i="452"/>
  <c r="J151" i="452"/>
  <c r="I151" i="452"/>
  <c r="H151" i="452"/>
  <c r="L150" i="452"/>
  <c r="K150" i="452"/>
  <c r="H150" i="452"/>
  <c r="L149" i="452"/>
  <c r="K149" i="452"/>
  <c r="J149" i="452"/>
  <c r="I149" i="452"/>
  <c r="H149" i="452"/>
  <c r="L148" i="452"/>
  <c r="K148" i="452"/>
  <c r="J148" i="452"/>
  <c r="I148" i="452"/>
  <c r="H148" i="452"/>
  <c r="L147" i="452"/>
  <c r="K147" i="452"/>
  <c r="J147" i="452"/>
  <c r="I147" i="452"/>
  <c r="H147" i="452"/>
  <c r="L146" i="452"/>
  <c r="K146" i="452"/>
  <c r="J146" i="452"/>
  <c r="I146" i="452"/>
  <c r="H146" i="452"/>
  <c r="L145" i="452"/>
  <c r="K145" i="452"/>
  <c r="J145" i="452"/>
  <c r="I145" i="452"/>
  <c r="H145" i="452"/>
  <c r="L144" i="452"/>
  <c r="K144" i="452"/>
  <c r="J144" i="452"/>
  <c r="I144" i="452"/>
  <c r="H144" i="452"/>
  <c r="L143" i="452"/>
  <c r="K143" i="452"/>
  <c r="J143" i="452"/>
  <c r="I143" i="452"/>
  <c r="H143" i="452"/>
  <c r="L142" i="452"/>
  <c r="K142" i="452"/>
  <c r="J142" i="452"/>
  <c r="I142" i="452"/>
  <c r="H142" i="452"/>
  <c r="L141" i="452"/>
  <c r="K141" i="452"/>
  <c r="J141" i="452"/>
  <c r="I141" i="452"/>
  <c r="H141" i="452"/>
  <c r="L140" i="452"/>
  <c r="K140" i="452"/>
  <c r="J140" i="452"/>
  <c r="I140" i="452"/>
  <c r="H140" i="452"/>
  <c r="L139" i="452"/>
  <c r="K139" i="452"/>
  <c r="J139" i="452"/>
  <c r="I139" i="452"/>
  <c r="H139" i="452"/>
  <c r="L138" i="452"/>
  <c r="K138" i="452"/>
  <c r="J138" i="452"/>
  <c r="I138" i="452"/>
  <c r="H138" i="452"/>
  <c r="L137" i="452"/>
  <c r="K137" i="452"/>
  <c r="J137" i="452"/>
  <c r="I137" i="452"/>
  <c r="H137" i="452"/>
  <c r="L136" i="452"/>
  <c r="K136" i="452"/>
  <c r="J136" i="452"/>
  <c r="I136" i="452"/>
  <c r="H136" i="452"/>
  <c r="L135" i="452"/>
  <c r="K135" i="452"/>
  <c r="J135" i="452"/>
  <c r="I135" i="452"/>
  <c r="H135" i="452"/>
  <c r="L134" i="452"/>
  <c r="K134" i="452"/>
  <c r="J134" i="452"/>
  <c r="I134" i="452"/>
  <c r="H134" i="452"/>
  <c r="L133" i="452"/>
  <c r="K133" i="452"/>
  <c r="J133" i="452"/>
  <c r="I133" i="452"/>
  <c r="H133" i="452"/>
  <c r="L132" i="452"/>
  <c r="K132" i="452"/>
  <c r="J132" i="452"/>
  <c r="I132" i="452"/>
  <c r="H132" i="452"/>
  <c r="L131" i="452"/>
  <c r="K131" i="452"/>
  <c r="J131" i="452"/>
  <c r="I131" i="452"/>
  <c r="H131" i="452"/>
  <c r="L130" i="452"/>
  <c r="K130" i="452"/>
  <c r="J130" i="452"/>
  <c r="I130" i="452"/>
  <c r="H130" i="452"/>
  <c r="L129" i="452"/>
  <c r="K129" i="452"/>
  <c r="J129" i="452"/>
  <c r="I129" i="452"/>
  <c r="H129" i="452"/>
  <c r="L128" i="452"/>
  <c r="K128" i="452"/>
  <c r="J128" i="452"/>
  <c r="I128" i="452"/>
  <c r="H128" i="452"/>
  <c r="L127" i="452"/>
  <c r="K127" i="452"/>
  <c r="J127" i="452"/>
  <c r="I127" i="452"/>
  <c r="H127" i="452"/>
  <c r="L126" i="452"/>
  <c r="K126" i="452"/>
  <c r="J126" i="452"/>
  <c r="I126" i="452"/>
  <c r="H126" i="452"/>
  <c r="L125" i="452"/>
  <c r="K125" i="452"/>
  <c r="J125" i="452"/>
  <c r="I125" i="452"/>
  <c r="H125" i="452"/>
  <c r="L124" i="452"/>
  <c r="K124" i="452"/>
  <c r="J124" i="452"/>
  <c r="I124" i="452"/>
  <c r="H124" i="452"/>
  <c r="L123" i="452"/>
  <c r="K123" i="452"/>
  <c r="J123" i="452"/>
  <c r="I123" i="452"/>
  <c r="H123" i="452"/>
  <c r="L122" i="452"/>
  <c r="K122" i="452"/>
  <c r="J122" i="452"/>
  <c r="I122" i="452"/>
  <c r="H122" i="452"/>
  <c r="L121" i="452"/>
  <c r="K121" i="452"/>
  <c r="J121" i="452"/>
  <c r="I121" i="452"/>
  <c r="H121" i="452"/>
  <c r="L120" i="452"/>
  <c r="K120" i="452"/>
  <c r="J120" i="452"/>
  <c r="I120" i="452"/>
  <c r="H120" i="452"/>
  <c r="L119" i="452"/>
  <c r="K119" i="452"/>
  <c r="J119" i="452"/>
  <c r="I119" i="452"/>
  <c r="H119" i="452"/>
  <c r="L118" i="452"/>
  <c r="K118" i="452"/>
  <c r="J118" i="452"/>
  <c r="I118" i="452"/>
  <c r="H118" i="452"/>
  <c r="L117" i="452"/>
  <c r="K117" i="452"/>
  <c r="J117" i="452"/>
  <c r="I117" i="452"/>
  <c r="H117" i="452"/>
  <c r="L116" i="452"/>
  <c r="K116" i="452"/>
  <c r="J116" i="452"/>
  <c r="I116" i="452"/>
  <c r="H116" i="452"/>
  <c r="L115" i="452"/>
  <c r="K115" i="452"/>
  <c r="J115" i="452"/>
  <c r="I115" i="452"/>
  <c r="H115" i="452"/>
  <c r="L114" i="452"/>
  <c r="K114" i="452"/>
  <c r="J114" i="452"/>
  <c r="I114" i="452"/>
  <c r="H114" i="452"/>
  <c r="L113" i="452"/>
  <c r="K113" i="452"/>
  <c r="J113" i="452"/>
  <c r="I113" i="452"/>
  <c r="H113" i="452"/>
  <c r="L112" i="452"/>
  <c r="H112" i="452"/>
  <c r="L111" i="452"/>
  <c r="K111" i="452"/>
  <c r="J111" i="452"/>
  <c r="I111" i="452"/>
  <c r="H111" i="452"/>
  <c r="L110" i="452"/>
  <c r="K110" i="452"/>
  <c r="J110" i="452"/>
  <c r="I110" i="452"/>
  <c r="H110" i="452"/>
  <c r="L109" i="452"/>
  <c r="K109" i="452"/>
  <c r="J109" i="452"/>
  <c r="I109" i="452"/>
  <c r="H109" i="452"/>
  <c r="L108" i="452"/>
  <c r="K108" i="452"/>
  <c r="J108" i="452"/>
  <c r="I108" i="452"/>
  <c r="H108" i="452"/>
  <c r="L107" i="452"/>
  <c r="K107" i="452"/>
  <c r="J107" i="452"/>
  <c r="I107" i="452"/>
  <c r="H107" i="452"/>
  <c r="L106" i="452"/>
  <c r="K106" i="452"/>
  <c r="J106" i="452"/>
  <c r="I106" i="452"/>
  <c r="H106" i="452"/>
  <c r="L105" i="452"/>
  <c r="K105" i="452"/>
  <c r="J105" i="452"/>
  <c r="I105" i="452"/>
  <c r="H105" i="452"/>
  <c r="L104" i="452"/>
  <c r="K104" i="452"/>
  <c r="J104" i="452"/>
  <c r="I104" i="452"/>
  <c r="H104" i="452"/>
  <c r="L103" i="452"/>
  <c r="K103" i="452"/>
  <c r="J103" i="452"/>
  <c r="I103" i="452"/>
  <c r="H103" i="452"/>
  <c r="L102" i="452"/>
  <c r="K102" i="452"/>
  <c r="J102" i="452"/>
  <c r="I102" i="452"/>
  <c r="H102" i="452"/>
  <c r="L101" i="452"/>
  <c r="K101" i="452"/>
  <c r="J101" i="452"/>
  <c r="I101" i="452"/>
  <c r="H101" i="452"/>
  <c r="L100" i="452"/>
  <c r="K100" i="452"/>
  <c r="J100" i="452"/>
  <c r="I100" i="452"/>
  <c r="H100" i="452"/>
  <c r="L99" i="452"/>
  <c r="K99" i="452"/>
  <c r="J99" i="452"/>
  <c r="I99" i="452"/>
  <c r="H99" i="452"/>
  <c r="L98" i="452"/>
  <c r="K98" i="452"/>
  <c r="J98" i="452"/>
  <c r="I98" i="452"/>
  <c r="H98" i="452"/>
  <c r="L97" i="452"/>
  <c r="K97" i="452"/>
  <c r="J97" i="452"/>
  <c r="I97" i="452"/>
  <c r="H97" i="452"/>
  <c r="L96" i="452"/>
  <c r="H96" i="452"/>
  <c r="L95" i="452"/>
  <c r="K95" i="452"/>
  <c r="J95" i="452"/>
  <c r="I95" i="452"/>
  <c r="H95" i="452"/>
  <c r="L94" i="452"/>
  <c r="K94" i="452"/>
  <c r="J94" i="452"/>
  <c r="I94" i="452"/>
  <c r="H94" i="452"/>
  <c r="L93" i="452"/>
  <c r="K93" i="452"/>
  <c r="J93" i="452"/>
  <c r="I93" i="452"/>
  <c r="H93" i="452"/>
  <c r="L92" i="452"/>
  <c r="K92" i="452"/>
  <c r="J92" i="452"/>
  <c r="I92" i="452"/>
  <c r="H92" i="452"/>
  <c r="L91" i="452"/>
  <c r="H91" i="452"/>
  <c r="L90" i="452"/>
  <c r="K90" i="452"/>
  <c r="J90" i="452"/>
  <c r="I90" i="452"/>
  <c r="H90" i="452"/>
  <c r="L89" i="452"/>
  <c r="K89" i="452"/>
  <c r="J89" i="452"/>
  <c r="I89" i="452"/>
  <c r="H89" i="452"/>
  <c r="L88" i="452"/>
  <c r="K88" i="452"/>
  <c r="J88" i="452"/>
  <c r="I88" i="452"/>
  <c r="H88" i="452"/>
  <c r="L87" i="452"/>
  <c r="K87" i="452"/>
  <c r="J87" i="452"/>
  <c r="I87" i="452"/>
  <c r="H87" i="452"/>
  <c r="L86" i="452"/>
  <c r="H86" i="452"/>
  <c r="L85" i="452"/>
  <c r="K85" i="452"/>
  <c r="J85" i="452"/>
  <c r="I85" i="452"/>
  <c r="H85" i="452"/>
  <c r="L84" i="452"/>
  <c r="K84" i="452"/>
  <c r="J84" i="452"/>
  <c r="I84" i="452"/>
  <c r="H84" i="452"/>
  <c r="L83" i="452"/>
  <c r="K83" i="452"/>
  <c r="J83" i="452"/>
  <c r="I83" i="452"/>
  <c r="H83" i="452"/>
  <c r="L82" i="452"/>
  <c r="K82" i="452"/>
  <c r="J82" i="452"/>
  <c r="I82" i="452"/>
  <c r="H82" i="452"/>
  <c r="L81" i="452"/>
  <c r="K81" i="452"/>
  <c r="J81" i="452"/>
  <c r="I81" i="452"/>
  <c r="H81" i="452"/>
  <c r="L80" i="452"/>
  <c r="K80" i="452"/>
  <c r="J80" i="452"/>
  <c r="I80" i="452"/>
  <c r="H80" i="452"/>
  <c r="L79" i="452"/>
  <c r="H79" i="452"/>
  <c r="L78" i="452"/>
  <c r="K78" i="452"/>
  <c r="J78" i="452"/>
  <c r="I78" i="452"/>
  <c r="H78" i="452"/>
  <c r="L77" i="452"/>
  <c r="K77" i="452"/>
  <c r="J77" i="452"/>
  <c r="I77" i="452"/>
  <c r="H77" i="452"/>
  <c r="L76" i="452"/>
  <c r="K76" i="452"/>
  <c r="J76" i="452"/>
  <c r="I76" i="452"/>
  <c r="H76" i="452"/>
  <c r="L75" i="452"/>
  <c r="K75" i="452"/>
  <c r="J75" i="452"/>
  <c r="I75" i="452"/>
  <c r="H75" i="452"/>
  <c r="L74" i="452"/>
  <c r="K74" i="452"/>
  <c r="J74" i="452"/>
  <c r="I74" i="452"/>
  <c r="H74" i="452"/>
  <c r="L73" i="452"/>
  <c r="K73" i="452"/>
  <c r="J73" i="452"/>
  <c r="I73" i="452"/>
  <c r="H73" i="452"/>
  <c r="L72" i="452"/>
  <c r="H72" i="452"/>
  <c r="L71" i="452"/>
  <c r="K71" i="452"/>
  <c r="J71" i="452"/>
  <c r="I71" i="452"/>
  <c r="H71" i="452"/>
  <c r="L70" i="452"/>
  <c r="K70" i="452"/>
  <c r="J70" i="452"/>
  <c r="I70" i="452"/>
  <c r="H70" i="452"/>
  <c r="L69" i="452"/>
  <c r="K69" i="452"/>
  <c r="J69" i="452"/>
  <c r="I69" i="452"/>
  <c r="H69" i="452"/>
  <c r="L68" i="452"/>
  <c r="K68" i="452"/>
  <c r="J68" i="452"/>
  <c r="I68" i="452"/>
  <c r="H68" i="452"/>
  <c r="L67" i="452"/>
  <c r="K67" i="452"/>
  <c r="J67" i="452"/>
  <c r="I67" i="452"/>
  <c r="H67" i="452"/>
  <c r="L66" i="452"/>
  <c r="K66" i="452"/>
  <c r="J66" i="452"/>
  <c r="I66" i="452"/>
  <c r="H66" i="452"/>
  <c r="L65" i="452"/>
  <c r="K65" i="452"/>
  <c r="J65" i="452"/>
  <c r="I65" i="452"/>
  <c r="H65" i="452"/>
  <c r="L64" i="452"/>
  <c r="K64" i="452"/>
  <c r="J64" i="452"/>
  <c r="I64" i="452"/>
  <c r="H64" i="452"/>
  <c r="L63" i="452"/>
  <c r="K63" i="452"/>
  <c r="J63" i="452"/>
  <c r="I63" i="452"/>
  <c r="H63" i="452"/>
  <c r="L62" i="452"/>
  <c r="K62" i="452"/>
  <c r="J62" i="452"/>
  <c r="I62" i="452"/>
  <c r="H62" i="452"/>
  <c r="L61" i="452"/>
  <c r="L60" i="452"/>
  <c r="K60" i="452"/>
  <c r="J60" i="452"/>
  <c r="I60" i="452"/>
  <c r="H60" i="452"/>
  <c r="L59" i="452"/>
  <c r="K59" i="452"/>
  <c r="J59" i="452"/>
  <c r="I59" i="452"/>
  <c r="H59" i="452"/>
  <c r="L58" i="452"/>
  <c r="K58" i="452"/>
  <c r="J58" i="452"/>
  <c r="I58" i="452"/>
  <c r="H58" i="452"/>
  <c r="L57" i="452"/>
  <c r="K57" i="452"/>
  <c r="J57" i="452"/>
  <c r="I57" i="452"/>
  <c r="H57" i="452"/>
  <c r="L56" i="452"/>
  <c r="K56" i="452"/>
  <c r="J56" i="452"/>
  <c r="I56" i="452"/>
  <c r="H56" i="452"/>
  <c r="L55" i="452"/>
  <c r="K55" i="452"/>
  <c r="J55" i="452"/>
  <c r="I55" i="452"/>
  <c r="H55" i="452"/>
  <c r="L54" i="452"/>
  <c r="K54" i="452"/>
  <c r="J54" i="452"/>
  <c r="I54" i="452"/>
  <c r="H54" i="452"/>
  <c r="L53" i="452"/>
  <c r="K53" i="452"/>
  <c r="J53" i="452"/>
  <c r="I53" i="452"/>
  <c r="H53" i="452"/>
  <c r="L52" i="452"/>
  <c r="K52" i="452"/>
  <c r="J52" i="452"/>
  <c r="I52" i="452"/>
  <c r="H52" i="452"/>
  <c r="L51" i="452"/>
  <c r="K51" i="452"/>
  <c r="J51" i="452"/>
  <c r="I51" i="452"/>
  <c r="H51" i="452"/>
  <c r="L50" i="452"/>
  <c r="K50" i="452"/>
  <c r="J50" i="452"/>
  <c r="I50" i="452"/>
  <c r="H50" i="452"/>
  <c r="L49" i="452"/>
  <c r="K49" i="452"/>
  <c r="J49" i="452"/>
  <c r="I49" i="452"/>
  <c r="H49" i="452"/>
  <c r="L48" i="452"/>
  <c r="K48" i="452"/>
  <c r="J48" i="452"/>
  <c r="I48" i="452"/>
  <c r="H48" i="452"/>
  <c r="L47" i="452"/>
  <c r="K47" i="452"/>
  <c r="J47" i="452"/>
  <c r="I47" i="452"/>
  <c r="H47" i="452"/>
  <c r="L46" i="452"/>
  <c r="K46" i="452"/>
  <c r="J46" i="452"/>
  <c r="I46" i="452"/>
  <c r="H46" i="452"/>
  <c r="L45" i="452"/>
  <c r="K45" i="452"/>
  <c r="J45" i="452"/>
  <c r="I45" i="452"/>
  <c r="H45" i="452"/>
  <c r="L44" i="452"/>
  <c r="L43" i="452"/>
  <c r="K43" i="452"/>
  <c r="J43" i="452"/>
  <c r="I43" i="452"/>
  <c r="H43" i="452"/>
  <c r="L42" i="452"/>
  <c r="K42" i="452"/>
  <c r="J42" i="452"/>
  <c r="I42" i="452"/>
  <c r="H42" i="452"/>
  <c r="L41" i="452"/>
  <c r="L40" i="452"/>
  <c r="K40" i="452"/>
  <c r="J40" i="452"/>
  <c r="I40" i="452"/>
  <c r="H40" i="452"/>
  <c r="L39" i="452"/>
  <c r="K39" i="452"/>
  <c r="J39" i="452"/>
  <c r="I39" i="452"/>
  <c r="H39" i="452"/>
  <c r="L38" i="452"/>
  <c r="K38" i="452"/>
  <c r="J38" i="452"/>
  <c r="I38" i="452"/>
  <c r="H38" i="452"/>
  <c r="L37" i="452"/>
  <c r="K37" i="452"/>
  <c r="J37" i="452"/>
  <c r="I37" i="452"/>
  <c r="H37" i="452"/>
  <c r="L36" i="452"/>
  <c r="K36" i="452"/>
  <c r="J36" i="452"/>
  <c r="I36" i="452"/>
  <c r="H36" i="452"/>
  <c r="L35" i="452"/>
  <c r="K35" i="452"/>
  <c r="J35" i="452"/>
  <c r="I35" i="452"/>
  <c r="H35" i="452"/>
  <c r="L34" i="452"/>
  <c r="L33" i="452"/>
  <c r="K33" i="452"/>
  <c r="J33" i="452"/>
  <c r="I33" i="452"/>
  <c r="H33" i="452"/>
  <c r="L32" i="452"/>
  <c r="K32" i="452"/>
  <c r="J32" i="452"/>
  <c r="I32" i="452"/>
  <c r="H32" i="452"/>
  <c r="L31" i="452"/>
  <c r="K31" i="452"/>
  <c r="J31" i="452"/>
  <c r="I31" i="452"/>
  <c r="L30" i="452"/>
  <c r="K30" i="452"/>
  <c r="J30" i="452"/>
  <c r="I30" i="452"/>
  <c r="H30" i="452"/>
  <c r="L29" i="452"/>
  <c r="K29" i="452"/>
  <c r="J29" i="452"/>
  <c r="I29" i="452"/>
  <c r="H29" i="452"/>
  <c r="L28" i="452"/>
  <c r="K28" i="452"/>
  <c r="J28" i="452"/>
  <c r="I28" i="452"/>
  <c r="H28" i="452"/>
  <c r="L27" i="452"/>
  <c r="K27" i="452"/>
  <c r="J27" i="452"/>
  <c r="I27" i="452"/>
  <c r="H27" i="452"/>
  <c r="L26" i="452"/>
  <c r="K26" i="452"/>
  <c r="J26" i="452"/>
  <c r="I26" i="452"/>
  <c r="H26" i="452"/>
  <c r="L25" i="452"/>
  <c r="K25" i="452"/>
  <c r="J25" i="452"/>
  <c r="I25" i="452"/>
  <c r="H25" i="452"/>
  <c r="L24" i="452"/>
  <c r="K24" i="452"/>
  <c r="J24" i="452"/>
  <c r="I24" i="452"/>
  <c r="H24" i="452"/>
  <c r="L23" i="452"/>
  <c r="K23" i="452"/>
  <c r="J23" i="452"/>
  <c r="I23" i="452"/>
  <c r="H23" i="452"/>
  <c r="L22" i="452"/>
  <c r="K22" i="452"/>
  <c r="J22" i="452"/>
  <c r="I22" i="452"/>
  <c r="H22" i="452"/>
  <c r="L21" i="452"/>
  <c r="K21" i="452"/>
  <c r="J21" i="452"/>
  <c r="I21" i="452"/>
  <c r="H21" i="452"/>
  <c r="L20" i="452"/>
  <c r="K20" i="452"/>
  <c r="J20" i="452"/>
  <c r="I20" i="452"/>
  <c r="H20" i="452"/>
  <c r="L19" i="452"/>
  <c r="K19" i="452"/>
  <c r="J19" i="452"/>
  <c r="I19" i="452"/>
  <c r="H19" i="452"/>
  <c r="L18" i="452"/>
  <c r="K18" i="452"/>
  <c r="J18" i="452"/>
  <c r="I18" i="452"/>
  <c r="H18" i="452"/>
  <c r="L17" i="452"/>
  <c r="K17" i="452"/>
  <c r="J17" i="452"/>
  <c r="I17" i="452"/>
  <c r="H17" i="452"/>
  <c r="L16" i="452"/>
  <c r="K16" i="452"/>
  <c r="J16" i="452"/>
  <c r="I16" i="452"/>
  <c r="H16" i="452"/>
  <c r="L15" i="452"/>
  <c r="K15" i="452"/>
  <c r="J15" i="452"/>
  <c r="I15" i="452"/>
  <c r="H15" i="452"/>
  <c r="L14" i="452"/>
  <c r="K14" i="452"/>
  <c r="J14" i="452"/>
  <c r="I14" i="452"/>
  <c r="H14" i="452"/>
  <c r="L13" i="452"/>
  <c r="K13" i="452"/>
  <c r="J13" i="452"/>
  <c r="I13" i="452"/>
  <c r="H13" i="452"/>
  <c r="L12" i="452"/>
  <c r="K12" i="452"/>
  <c r="J12" i="452"/>
  <c r="I12" i="452"/>
  <c r="H12" i="452"/>
  <c r="L11" i="452"/>
  <c r="K11" i="452"/>
  <c r="J11" i="452"/>
  <c r="I11" i="452"/>
  <c r="H11" i="452"/>
</calcChain>
</file>

<file path=xl/sharedStrings.xml><?xml version="1.0" encoding="utf-8"?>
<sst xmlns="http://schemas.openxmlformats.org/spreadsheetml/2006/main" count="3038" uniqueCount="2023">
  <si>
    <t>Вставка ИЯУБ3.07.01.005</t>
  </si>
  <si>
    <t>"Авиценна-5"</t>
  </si>
  <si>
    <t>ИЯУБ21.09.00.000</t>
  </si>
  <si>
    <t>ИЯУБ17.09.00.000</t>
  </si>
  <si>
    <t>"Авиценна-3"</t>
  </si>
  <si>
    <t>Комплект метизов к качелям"Турин"</t>
  </si>
  <si>
    <t>ИЯУБ5,12,04,000</t>
  </si>
  <si>
    <t xml:space="preserve"> </t>
  </si>
  <si>
    <t xml:space="preserve">Мягкий элемент кресла-шезлонга"Машека" </t>
  </si>
  <si>
    <t>Горка "WAVE" Н=1050</t>
  </si>
  <si>
    <t>упаковка в пакет,гофрокороб по 96 шт на паллет Микс</t>
  </si>
  <si>
    <t>Дуга тента ИЯУБ17.11.01.002  (кач Мастак-Премиум)</t>
  </si>
  <si>
    <t>Поперечка тента ИЯУБ9.13.01.002  (кач Мастак-Премиум)</t>
  </si>
  <si>
    <t>с732</t>
  </si>
  <si>
    <t>с729</t>
  </si>
  <si>
    <t>ткань турция</t>
  </si>
  <si>
    <t>Дуга опорная ИЯУБ4.07.01.300СБ  кач Сандарт2</t>
  </si>
  <si>
    <t>Наборы кемпинговой мебели</t>
  </si>
  <si>
    <t>Наборы террасной мебели</t>
  </si>
  <si>
    <t>Кресло"Романс" *</t>
  </si>
  <si>
    <t>Дуга ЯУБ8.03.01.400 ( кач.Квартет)</t>
  </si>
  <si>
    <t>Тент качелей "Люкс-М"</t>
  </si>
  <si>
    <t>старого образца</t>
  </si>
  <si>
    <t xml:space="preserve">"Родео"  </t>
  </si>
  <si>
    <t>с813</t>
  </si>
  <si>
    <t>с 142</t>
  </si>
  <si>
    <t>И 2.99.00.000</t>
  </si>
  <si>
    <t>ТУ РБ 05894597.017-99</t>
  </si>
  <si>
    <t>с 142б</t>
  </si>
  <si>
    <t>ТУ РБ 05894597.002-94</t>
  </si>
  <si>
    <t>Доска гладильная "Хозяюшка"</t>
  </si>
  <si>
    <t>с181а</t>
  </si>
  <si>
    <t>И16.00.00.000</t>
  </si>
  <si>
    <t>Кушетка</t>
  </si>
  <si>
    <t>с161</t>
  </si>
  <si>
    <t>И16.01.00.000</t>
  </si>
  <si>
    <t>ТУ РБ 700049597.025-2002</t>
  </si>
  <si>
    <t>ИЯУБ18.04 .00.000</t>
  </si>
  <si>
    <t>с278</t>
  </si>
  <si>
    <t>с274</t>
  </si>
  <si>
    <t>И41.92.03.000</t>
  </si>
  <si>
    <t>КСА 30.93.02.000</t>
  </si>
  <si>
    <t>Тент качелей "Родео"</t>
  </si>
  <si>
    <t>с447</t>
  </si>
  <si>
    <t>ИЯУБ6.05.00.000</t>
  </si>
  <si>
    <t>С.А.Якубенко</t>
  </si>
  <si>
    <t>с657</t>
  </si>
  <si>
    <t>с658</t>
  </si>
  <si>
    <t>зелен+тент в/о зелен плаш+ткарнь п/э Турц</t>
  </si>
  <si>
    <t>Опора дуги 41.92.01.021</t>
  </si>
  <si>
    <t>с608</t>
  </si>
  <si>
    <t>ИЯУБ5.12.03.000</t>
  </si>
  <si>
    <t>лист №11</t>
  </si>
  <si>
    <t>ИЯУБ7.13.02.000</t>
  </si>
  <si>
    <t xml:space="preserve">бордо на кач Люкс2с592 </t>
  </si>
  <si>
    <r>
      <t xml:space="preserve">Кровати медицинские </t>
    </r>
    <r>
      <rPr>
        <b/>
        <i/>
        <sz val="11"/>
        <rFont val="Arial Cyr"/>
        <family val="2"/>
        <charset val="204"/>
      </rPr>
      <t>( с матрацем)</t>
    </r>
  </si>
  <si>
    <t xml:space="preserve">Тент противомоскитный  для качелей"Сиена" </t>
  </si>
  <si>
    <t xml:space="preserve">Тент для качелей"Сиена" </t>
  </si>
  <si>
    <t>ЯУБ3.15.10.000</t>
  </si>
  <si>
    <t>Стул набора"Прованс"</t>
  </si>
  <si>
    <t>Тент( с сеткой противомоскитной) для качелей "Палермо-Премиум"</t>
  </si>
  <si>
    <t>Тент( с сеткой противомоскитной) для качелей "Мастак-Премиум"</t>
  </si>
  <si>
    <t>"Здоровье-3"    с матрацем(без кронштейна переносного) аукцион</t>
  </si>
  <si>
    <t>с947</t>
  </si>
  <si>
    <t>с974</t>
  </si>
  <si>
    <t>Спинка И11.01.03.400СБ кач Люкс2</t>
  </si>
  <si>
    <t>Сиденье И11.01.03.300 СБ кач Люкс2</t>
  </si>
  <si>
    <t>6306 12 000 0</t>
  </si>
  <si>
    <t>ИЯУБ29.10.00.000</t>
  </si>
  <si>
    <t>ИЯУБ7.11.00.000</t>
  </si>
  <si>
    <t>Качели садовые   детские</t>
  </si>
  <si>
    <t>Код по                  ТН ВЭД РБ</t>
  </si>
  <si>
    <t>ТУ ВУ 700049597.035-2007</t>
  </si>
  <si>
    <t>ТУ ВУ 700049567.037-2007</t>
  </si>
  <si>
    <t>ИЯУБ4.07.00.000</t>
  </si>
  <si>
    <t>ИЯУБ3.07.00.000</t>
  </si>
  <si>
    <t>"Солнышко-3 "</t>
  </si>
  <si>
    <t>ИЯУБ 10.05.00.000</t>
  </si>
  <si>
    <t>Качели    детские</t>
  </si>
  <si>
    <t>"Непоседа"</t>
  </si>
  <si>
    <t>Мягкие элементы качелей "Мастак-Премиум"</t>
  </si>
  <si>
    <t>с605</t>
  </si>
  <si>
    <t xml:space="preserve">Тент( с сеткой протвомоскитной) качелей "Родео" </t>
  </si>
  <si>
    <t>ИЯУБ13.10.06.000</t>
  </si>
  <si>
    <t xml:space="preserve">Тент( с сеткой протвомоскитной) качелей "Люкс2" </t>
  </si>
  <si>
    <t>ИЯУБ10.13.00.000</t>
  </si>
  <si>
    <t>Каркас павильона"Бриз"</t>
  </si>
  <si>
    <t>с142.01</t>
  </si>
  <si>
    <t>И10.99.01.000</t>
  </si>
  <si>
    <t>7308 90 990 0</t>
  </si>
  <si>
    <t>ИЯУБ16.16.00.000</t>
  </si>
  <si>
    <t>ИЯУБ17.16.00.000</t>
  </si>
  <si>
    <t>ИЯУБ18.11.02.000</t>
  </si>
  <si>
    <t>Мягкий элемент (жесткий) кресла набора "Анкона"</t>
  </si>
  <si>
    <t>"Юлия"      матрац мягкий (крошка)</t>
  </si>
  <si>
    <t>с675</t>
  </si>
  <si>
    <t>"Юлия "     матрац мягкий лист s-50</t>
  </si>
  <si>
    <t>"Отдых"    матрац мягкий лист s-50</t>
  </si>
  <si>
    <t>Банкетка  медицинская</t>
  </si>
  <si>
    <t>"Верона"   матрац мягкий лист s-50</t>
  </si>
  <si>
    <t>"Вилия"   матрац мягкий лист s-50</t>
  </si>
  <si>
    <t>лист №10</t>
  </si>
  <si>
    <t xml:space="preserve">"Юнга"    с ламелями </t>
  </si>
  <si>
    <t>Комплект метизов к качелям"Бари"</t>
  </si>
  <si>
    <t>ЯУБ9.07.02.000</t>
  </si>
  <si>
    <t>ИЯУБ9.07.03.000</t>
  </si>
  <si>
    <t>Мягкий элемент качелей"Мастак"</t>
  </si>
  <si>
    <t>с232.02</t>
  </si>
  <si>
    <t>ИЯУБ4.08.00.000</t>
  </si>
  <si>
    <t xml:space="preserve">НДС20%
</t>
  </si>
  <si>
    <t>лист №7</t>
  </si>
  <si>
    <t>лист №6</t>
  </si>
  <si>
    <t>Матрац с наматрацником к 1,2хсек.кр-ти</t>
  </si>
  <si>
    <t>Матрац с наматрацником к 3хсек.кр-ти</t>
  </si>
  <si>
    <t>Наименование ,название,краткая характеристика изделий</t>
  </si>
  <si>
    <t>Чехлы  мягких элементов качелей "Квартет"(к-т)</t>
  </si>
  <si>
    <t>Чехлы  мягких элементов качелей "Турин"(к-т)</t>
  </si>
  <si>
    <t>Чехлы  мягких элементов качелей "Родео"(к-т)</t>
  </si>
  <si>
    <t>ИЯУБ9.13.00.000</t>
  </si>
  <si>
    <t>"Турин"</t>
  </si>
  <si>
    <t>ИЯУБ8.13.00.000</t>
  </si>
  <si>
    <t>Держатель ИЯУБ1.09.01.003</t>
  </si>
  <si>
    <t>Пружина -змейка И3.92.01.00.004(тумбаОтдых)</t>
  </si>
  <si>
    <t>ИЯУБ 7.13.00.000</t>
  </si>
  <si>
    <t>И3.12.00.000</t>
  </si>
  <si>
    <t>ИЯУБ7.13.02.500</t>
  </si>
  <si>
    <t>ИЯУБ9.07.00.000</t>
  </si>
  <si>
    <t>бордо+тент в/о бордо плащ+ткань п/э Турц</t>
  </si>
  <si>
    <t>ИЯУБ12.10.00.000</t>
  </si>
  <si>
    <t>ИЯУБ27.09.00.000</t>
  </si>
  <si>
    <t>ТУ РБ 05894597.009-97</t>
  </si>
  <si>
    <t>Качели на ламелиях</t>
  </si>
  <si>
    <t>с694</t>
  </si>
  <si>
    <t>аналог Люкс2 без матраца,сидение ламели</t>
  </si>
  <si>
    <t>Э27.15.00.000</t>
  </si>
  <si>
    <t>Кресло складное двойное "Вояж"</t>
  </si>
  <si>
    <t>с692</t>
  </si>
  <si>
    <t>нов вид</t>
  </si>
  <si>
    <r>
      <t xml:space="preserve">Беседка </t>
    </r>
    <r>
      <rPr>
        <sz val="11"/>
        <rFont val="Arial Cyr"/>
        <family val="2"/>
        <charset val="204"/>
      </rPr>
      <t>"Валенсия"</t>
    </r>
  </si>
  <si>
    <t>с690</t>
  </si>
  <si>
    <t>ЯУБ5.14.00.000</t>
  </si>
  <si>
    <t>Подлокотник 13.87.006.00.011-01(шезлонг Альберто,Альберто2,Леонардо)  ед.изм.комплект -2шт</t>
  </si>
  <si>
    <t>Подлокотник ИЯУБ10.04.00.004,-01 (кресла"Нарочь) ед.изм. - комплект(2шт)</t>
  </si>
  <si>
    <t>с880</t>
  </si>
  <si>
    <t>ИЯУБ14.17.00.000</t>
  </si>
  <si>
    <t>ИЯУБ25.17.00.000</t>
  </si>
  <si>
    <t>ИЯУБ19.16.00.000</t>
  </si>
  <si>
    <t>ИЯУБ20.16.00.000</t>
  </si>
  <si>
    <t>Э55.17</t>
  </si>
  <si>
    <t>Э56.17</t>
  </si>
  <si>
    <t>ИЯУБ23.16.00.000</t>
  </si>
  <si>
    <t>ИЯУБ18.17.00.000</t>
  </si>
  <si>
    <t>ИЯУБ27.17.01.000</t>
  </si>
  <si>
    <t>ИЯУБ21.17.02.000</t>
  </si>
  <si>
    <t>Комплект метизов к качелям"Комфорт-М"</t>
  </si>
  <si>
    <t>Комплект метизов к качелям"Квартет"</t>
  </si>
  <si>
    <t>с393.02</t>
  </si>
  <si>
    <t>с392.02</t>
  </si>
  <si>
    <t>ТУ ВY 700049597.034-2006</t>
  </si>
  <si>
    <t>ИЯУБ11.17.00.000</t>
  </si>
  <si>
    <t>ИЯУБ12.16.00.000</t>
  </si>
  <si>
    <t>ИЯУБ13.17.00.000</t>
  </si>
  <si>
    <t>ИЯУБ24.17.00.000</t>
  </si>
  <si>
    <t>ИЯУБ12.17.00.000</t>
  </si>
  <si>
    <t>ИЯУБ22.17.00.000</t>
  </si>
  <si>
    <t>ИЯУБ23.17.00.000</t>
  </si>
  <si>
    <t>ИЯУБ6.17.00.000</t>
  </si>
  <si>
    <t>Комплект метизов к качелям"Родео"</t>
  </si>
  <si>
    <t>"Вест 900"без фил.</t>
  </si>
  <si>
    <t>с417</t>
  </si>
  <si>
    <t>ИЯУБ15.09.00.000</t>
  </si>
  <si>
    <t>"Норд 900"с фил.</t>
  </si>
  <si>
    <t>ИЯУБ13.10.04.000</t>
  </si>
  <si>
    <t>ИЯУБ13.10.02.000</t>
  </si>
  <si>
    <t>Кровати медицинские 1,2,3-х секционные</t>
  </si>
  <si>
    <t>"Здоровье-1"    с матрацем</t>
  </si>
  <si>
    <t>"Здоровье-1" без матраца</t>
  </si>
  <si>
    <t>"Здоровье-2"  без матраца</t>
  </si>
  <si>
    <t>"Здоровье-3"  без матраца</t>
  </si>
  <si>
    <t>"Здоровье-2"    с матрацем</t>
  </si>
  <si>
    <t>"Здоровье-3"    с матрацем</t>
  </si>
  <si>
    <t xml:space="preserve">Шторка 3-х секционная </t>
  </si>
  <si>
    <t xml:space="preserve">"Чебурашка"  </t>
  </si>
  <si>
    <t>с689</t>
  </si>
  <si>
    <t xml:space="preserve">Комплект постельного белья взрослый 1,5спальный </t>
  </si>
  <si>
    <t>Комплект постельного белья  детский</t>
  </si>
  <si>
    <t>с978</t>
  </si>
  <si>
    <t>с977</t>
  </si>
  <si>
    <t>с976</t>
  </si>
  <si>
    <t>Нож АМЕ 1.31.17.00.004</t>
  </si>
  <si>
    <t>лист8</t>
  </si>
  <si>
    <t xml:space="preserve">"      "                               </t>
  </si>
  <si>
    <t>с931</t>
  </si>
  <si>
    <t>Тент( с сеткой противомоскитной) для качелей "Палермо"</t>
  </si>
  <si>
    <t>Тент противомоскитный  для качелей "Стандарт-2"</t>
  </si>
  <si>
    <t>Тент противомоскитный  для качелей "Комфорт-М"</t>
  </si>
  <si>
    <t xml:space="preserve">Шторки </t>
  </si>
  <si>
    <t>с148</t>
  </si>
  <si>
    <t>И 22.99.00.000</t>
  </si>
  <si>
    <t>Сушилки</t>
  </si>
  <si>
    <t>Сушилка для белья</t>
  </si>
  <si>
    <t>И 33.98.00.000</t>
  </si>
  <si>
    <t>ТУ РБ 05894597.019-99</t>
  </si>
  <si>
    <t>с155</t>
  </si>
  <si>
    <t>И 12.00.00.000</t>
  </si>
  <si>
    <t>Прочие</t>
  </si>
  <si>
    <t>ИЯУБ3.18.00.000-01</t>
  </si>
  <si>
    <t>ИЯУБ3.18.00.000</t>
  </si>
  <si>
    <t>с628</t>
  </si>
  <si>
    <t>Комплект метизов к качелям"Мастак-Премиум"</t>
  </si>
  <si>
    <t>Комплект метизов к качелям"Сиена"</t>
  </si>
  <si>
    <t>лист №8</t>
  </si>
  <si>
    <t>ИЯУБ26.09.00.000</t>
  </si>
  <si>
    <t>ТУ РБ 700049597.040-2010</t>
  </si>
  <si>
    <t>с419</t>
  </si>
  <si>
    <t>с421</t>
  </si>
  <si>
    <t>с420</t>
  </si>
  <si>
    <t>ИЯУБ25.06.00.000</t>
  </si>
  <si>
    <t>ИЯУБ24.06.00.000</t>
  </si>
  <si>
    <t>Кушетка медицинская</t>
  </si>
  <si>
    <t>Банкетка   3-х местная  медицинская</t>
  </si>
  <si>
    <t>Мяг/элемент качелей садовых "Квартет"</t>
  </si>
  <si>
    <t>с509</t>
  </si>
  <si>
    <t>с513</t>
  </si>
  <si>
    <t>с515</t>
  </si>
  <si>
    <t>с640</t>
  </si>
  <si>
    <t>с641</t>
  </si>
  <si>
    <t>Мягкие элементы (под крошку) качелей "Бари"</t>
  </si>
  <si>
    <t>ЯУБ10.13.04.00</t>
  </si>
  <si>
    <t>ИЯУБ10.13.02.00</t>
  </si>
  <si>
    <t>ИЯУБ9.13.02.000</t>
  </si>
  <si>
    <t>ИЯУБ17.11.03.000,</t>
  </si>
  <si>
    <t>ИЯУБ1.14.03.000,</t>
  </si>
  <si>
    <t>с702</t>
  </si>
  <si>
    <t>ИЯУБ3.16.00.000</t>
  </si>
  <si>
    <t>с714</t>
  </si>
  <si>
    <t>с716</t>
  </si>
  <si>
    <t>КР60.93.05.000</t>
  </si>
  <si>
    <t>Матрац кровати жесткой "Стефания"</t>
  </si>
  <si>
    <t>Матрац  мягкий s=10 кровати раскладной "Надин"</t>
  </si>
  <si>
    <t>ИЯУБ11.13.03.000</t>
  </si>
  <si>
    <t>Мягкий элемент жесткий  кресла складного "Фольварк"</t>
  </si>
  <si>
    <t>И15.91.02.00.000</t>
  </si>
  <si>
    <t>Мягкий элемент  s=10 кресла складного "Фольварк"</t>
  </si>
  <si>
    <t>И15.91.04.00.000</t>
  </si>
  <si>
    <t>Мягкий элемент кресла-шезлонг"Альберто3"</t>
  </si>
  <si>
    <t>ИЯУБ25.16.00.000</t>
  </si>
  <si>
    <t>Начальник ОПЭиАР</t>
  </si>
  <si>
    <t>ИЯУБ5.16.00.000</t>
  </si>
  <si>
    <t>Стол набора "Ницца"  ф600</t>
  </si>
  <si>
    <t>с989</t>
  </si>
  <si>
    <t>"Лорена"</t>
  </si>
  <si>
    <t>ИЯУБ1.18.00.000</t>
  </si>
  <si>
    <t>ИЯУБ3.07.05.000</t>
  </si>
  <si>
    <t>ИЯУБ9.13.03.000</t>
  </si>
  <si>
    <t>Тент качелей садовых "СтандартМ"</t>
  </si>
  <si>
    <t>ИЯУБ1.16.00.000</t>
  </si>
  <si>
    <t xml:space="preserve">Горка </t>
  </si>
  <si>
    <t>Тент качелей "Комфорт-М",Триумф"</t>
  </si>
  <si>
    <t>ИУЯБ7.15.00.000</t>
  </si>
  <si>
    <t>Мягкий элемент кресла-шезлонга"Леонардо"</t>
  </si>
  <si>
    <t>Лежак-качалка "Лагуна"(м-ц текстилен)</t>
  </si>
  <si>
    <t>Лежак-кресло"Таити" (м-ц текстилен)</t>
  </si>
  <si>
    <t>Дуга тента ИЯУБ3.07.01.003   (кач Люкс2)</t>
  </si>
  <si>
    <t>Дуга тента ИЯУБ9.07.01.004  (кач Мастак)</t>
  </si>
  <si>
    <t>Мяг.элем.качелей садовых"Люкс-М" (лист)</t>
  </si>
  <si>
    <t>с117,02</t>
  </si>
  <si>
    <t>9405 21 900 0</t>
  </si>
  <si>
    <t>с990</t>
  </si>
  <si>
    <t>Мягкие элементы качелей "Палермо"(тк.мебельная)</t>
  </si>
  <si>
    <t>Мягкие элементы качелей "Палермо-Премиум"(тк.PANAMA)</t>
  </si>
  <si>
    <t>Мягкий элемент  s=20 кресла складного "Фольварк"</t>
  </si>
  <si>
    <t>Спинка ИЯУБ 6.04.01.600  кач Квартет</t>
  </si>
  <si>
    <t>Сиденье ИЯУБ9.07.01.200СБ кач Квартет</t>
  </si>
  <si>
    <t>Мягкий элемент к табурету с107 (б10)</t>
  </si>
  <si>
    <t>Дуга тента ИЯУБ18.11.01.002  (качПалермо)</t>
  </si>
  <si>
    <t>Поперечка тента ИЯУБ18.11.01.003  (кач Палермо)</t>
  </si>
  <si>
    <t>Дуга тента ИЯУБ3.07.01.003  (качСиена)</t>
  </si>
  <si>
    <t>Поперечка тента ИЯУБ3.07.01.004-03 (качСиена)</t>
  </si>
  <si>
    <t>"Фольварк"   матрац текстилен</t>
  </si>
  <si>
    <t>И18.96.12.00.000</t>
  </si>
  <si>
    <t>с72а</t>
  </si>
  <si>
    <t>И18.96.08.00.000</t>
  </si>
  <si>
    <t>ИЯУБ30.10.00.000</t>
  </si>
  <si>
    <t>ИЯУБ8.11.00.000</t>
  </si>
  <si>
    <t>ИЯУБ31.10.00.000</t>
  </si>
  <si>
    <t>ИЯУБ11.11.00.000</t>
  </si>
  <si>
    <t>с441</t>
  </si>
  <si>
    <t>с439</t>
  </si>
  <si>
    <t>с442</t>
  </si>
  <si>
    <t>с440</t>
  </si>
  <si>
    <t>с438</t>
  </si>
  <si>
    <t>с443</t>
  </si>
  <si>
    <t>ТО ВY 700049597.013-2011</t>
  </si>
  <si>
    <t>с430</t>
  </si>
  <si>
    <t>ИЯУБ8.10.00.000</t>
  </si>
  <si>
    <t xml:space="preserve">Цена без
 НДС </t>
  </si>
  <si>
    <t>с660</t>
  </si>
  <si>
    <t>ИЯУБ1.15.00.000</t>
  </si>
  <si>
    <t>Тент противомоскитный  для качелей "Люкс-2"</t>
  </si>
  <si>
    <t>Тент противомоскитный  для качелей "Квартет"</t>
  </si>
  <si>
    <t>Тент противомоскитный  для качелей "Мастак"</t>
  </si>
  <si>
    <t>Тент противомоскитный  для качелей "Родео"</t>
  </si>
  <si>
    <t>Мягкий элемент качелей "Родео"</t>
  </si>
  <si>
    <t>с437.02</t>
  </si>
  <si>
    <t>ИЯУБ9.10.00.0000</t>
  </si>
  <si>
    <t>с431</t>
  </si>
  <si>
    <t>Директор ОАО"Ольса"</t>
  </si>
  <si>
    <t>на продукцию ,производимую ОАО "Ольса"</t>
  </si>
  <si>
    <t>с452</t>
  </si>
  <si>
    <t>с454</t>
  </si>
  <si>
    <t>КР 60.93.00.000</t>
  </si>
  <si>
    <t>ИЯУБ1.11.00.000</t>
  </si>
  <si>
    <t>ИЯУБ17.10.00.000</t>
  </si>
  <si>
    <t>ИЯУБ18.10.00.000</t>
  </si>
  <si>
    <t>"Стандарт-NOVA"</t>
  </si>
  <si>
    <t>Артикул</t>
  </si>
  <si>
    <t>КД</t>
  </si>
  <si>
    <t>ТУ,ГОСТ</t>
  </si>
  <si>
    <t>Цена с НДС</t>
  </si>
  <si>
    <t>КР 60.93.00.000-04</t>
  </si>
  <si>
    <t>КР 60.93.00.000-03</t>
  </si>
  <si>
    <t>КР 60.93.00.000-05</t>
  </si>
  <si>
    <t>И 5.96.00.00.000</t>
  </si>
  <si>
    <t>Кровать-кресло</t>
  </si>
  <si>
    <t>ИЯУБ18.03.00.000</t>
  </si>
  <si>
    <t>Кровати-тумбы</t>
  </si>
  <si>
    <t>И 3.92.00.000</t>
  </si>
  <si>
    <t>ТУ РБ 05894597.001-97</t>
  </si>
  <si>
    <t>ИЯУБ5.15.00.000</t>
  </si>
  <si>
    <t>И 15.91.00.000</t>
  </si>
  <si>
    <t>ТУ РБ 05894597.005-96</t>
  </si>
  <si>
    <t>КШ 31.94.00.000-03</t>
  </si>
  <si>
    <t>ИЯУБ 17.03.00.000</t>
  </si>
  <si>
    <t>ИЯУБ 7.05.00.000</t>
  </si>
  <si>
    <t>Качели  садовые</t>
  </si>
  <si>
    <t>ТУ РБ 05894597.409.-96</t>
  </si>
  <si>
    <t>ТУ РБ 700049597.031-2003</t>
  </si>
  <si>
    <t>ИЯУБ 21.04.00.000</t>
  </si>
  <si>
    <t>И 25.98.00.000</t>
  </si>
  <si>
    <t>ТУ РБ 05894597.006-97</t>
  </si>
  <si>
    <t>с323</t>
  </si>
  <si>
    <t>Столы складные</t>
  </si>
  <si>
    <t>с122</t>
  </si>
  <si>
    <t>СС 2.94.00.000</t>
  </si>
  <si>
    <t>ТУ РБ 05894597.003-96</t>
  </si>
  <si>
    <t>с107</t>
  </si>
  <si>
    <t>И 9.87.00.000</t>
  </si>
  <si>
    <t>ТУ РБ 05894597.011-98</t>
  </si>
  <si>
    <t>Палатки торговые</t>
  </si>
  <si>
    <t>Палатка торговая  "Бизнес"</t>
  </si>
  <si>
    <t>с118</t>
  </si>
  <si>
    <t>И 11.97.00.000</t>
  </si>
  <si>
    <t>ТУ РБ 05894597.004-96</t>
  </si>
  <si>
    <t>Ящик почтовый 6ти секционный</t>
  </si>
  <si>
    <t>Ящик почтовый 4х секционный</t>
  </si>
  <si>
    <t>с432</t>
  </si>
  <si>
    <t>с433</t>
  </si>
  <si>
    <t>Тент противомоскитный  для качелей "Мастак-2"</t>
  </si>
  <si>
    <t>ИЯУБ6.17</t>
  </si>
  <si>
    <t>ИЯУБ 8.03.02.000</t>
  </si>
  <si>
    <t>КШ31.94.02.000-03</t>
  </si>
  <si>
    <t>ИЯУБ 17.03.02.000</t>
  </si>
  <si>
    <t>Кресла складные</t>
  </si>
  <si>
    <t>"УТВЕРЖДАЮ"</t>
  </si>
  <si>
    <t>с305</t>
  </si>
  <si>
    <t>с304</t>
  </si>
  <si>
    <t>И1.89.05.00.000</t>
  </si>
  <si>
    <t>И1.89.05.00.00-01</t>
  </si>
  <si>
    <t>ТУ РБ 05894597.018-99</t>
  </si>
  <si>
    <t>Комплект метизов к качелям"Барселона"</t>
  </si>
  <si>
    <t>Мягкие элементы качелей "Мастак-Премиум"(тк.PANAMA)</t>
  </si>
  <si>
    <t>Мягкие элементы качелей "Палермо"(тк.PANAMA)</t>
  </si>
  <si>
    <t>ТУ ВY700049597.034-2006</t>
  </si>
  <si>
    <t>с286</t>
  </si>
  <si>
    <t>ИЯУБ 3.06.00.000</t>
  </si>
  <si>
    <t>ТУ ВУ 700049597.033-2007</t>
  </si>
  <si>
    <t>с228.02</t>
  </si>
  <si>
    <t>ИЯУБ6.04.05.000</t>
  </si>
  <si>
    <t xml:space="preserve">  </t>
  </si>
  <si>
    <t>Е.Э.Богданович</t>
  </si>
  <si>
    <t>Комплект метизов к качелям"Мастак"</t>
  </si>
  <si>
    <t>Кровати медицинские детские</t>
  </si>
  <si>
    <t>с414</t>
  </si>
  <si>
    <t>ИЯУБ11.09.00.000</t>
  </si>
  <si>
    <t>ТУ ВУ  700049597.039-2010</t>
  </si>
  <si>
    <t>726-17-1138</t>
  </si>
  <si>
    <t>с583</t>
  </si>
  <si>
    <t>ИЯУБ8.17.00.000</t>
  </si>
  <si>
    <t>лист7</t>
  </si>
  <si>
    <t>И 26.98.00.000</t>
  </si>
  <si>
    <t>И 27.98.00.000</t>
  </si>
  <si>
    <t>с331</t>
  </si>
  <si>
    <t>с955</t>
  </si>
  <si>
    <t>ИЯУБ39.17.00.000</t>
  </si>
  <si>
    <t>ИЯУБ1.12.00.000</t>
  </si>
  <si>
    <t>с832</t>
  </si>
  <si>
    <t>ИЯУБ8.15.00.000</t>
  </si>
  <si>
    <t>Дуга тента ИЯУБ3.07.01.003   (кач Родео)</t>
  </si>
  <si>
    <t>Поперечка тента ИЯУБ3.07.01.003-02   (кач КомфортМ)</t>
  </si>
  <si>
    <t>Поперечка ИЯУБ8.03.01.300 (кач Квартет)</t>
  </si>
  <si>
    <t>Дуга тента 8.03.01.002(  кач.Квартет)</t>
  </si>
  <si>
    <t>Стойка ЯУБ8.03.01.200(кач Квартет)</t>
  </si>
  <si>
    <t>Поперечка тента ИЯУБ3.07.01.004-02   (кач Родео)</t>
  </si>
  <si>
    <t>Набор кемпинговой мебели "Анкона"(кресла с мяг.элем.поролон s50)</t>
  </si>
  <si>
    <t>"Пагода"</t>
  </si>
  <si>
    <t>"Алекс"</t>
  </si>
  <si>
    <t xml:space="preserve">"Родео-2"  </t>
  </si>
  <si>
    <t>"Турин-2"</t>
  </si>
  <si>
    <t xml:space="preserve"> "Мастак-2" </t>
  </si>
  <si>
    <t>"Качели-шатер"</t>
  </si>
  <si>
    <t>с819</t>
  </si>
  <si>
    <t>"Кроха"</t>
  </si>
  <si>
    <t>с928</t>
  </si>
  <si>
    <t>"Малыш"</t>
  </si>
  <si>
    <t>с929</t>
  </si>
  <si>
    <t>Качели детские с лодочкой</t>
  </si>
  <si>
    <t>с932</t>
  </si>
  <si>
    <t>с948</t>
  </si>
  <si>
    <t>Стул набора "Ницца"</t>
  </si>
  <si>
    <t xml:space="preserve">Санки </t>
  </si>
  <si>
    <t>Санки с мягким элементом</t>
  </si>
  <si>
    <t>с938</t>
  </si>
  <si>
    <t>с728,с821</t>
  </si>
  <si>
    <t>с939</t>
  </si>
  <si>
    <t>с940</t>
  </si>
  <si>
    <t>с944</t>
  </si>
  <si>
    <t>ИЯУБ1.14.02.000</t>
  </si>
  <si>
    <t>ИЯУБ8.13.02.000</t>
  </si>
  <si>
    <t>Мягкие элементы  качелей "Сиена"</t>
  </si>
  <si>
    <t>Мягкие элементы  качелей"Турин"</t>
  </si>
  <si>
    <t>лист №12</t>
  </si>
  <si>
    <t>ИЯУБ11.13.00.000</t>
  </si>
  <si>
    <t xml:space="preserve">"Фольварк"   матрац жесткий </t>
  </si>
  <si>
    <t>Трубка крыши И2.99.01.003 пав-н Бриз</t>
  </si>
  <si>
    <t xml:space="preserve">Комплект постельного белья взрослый 2хспальный </t>
  </si>
  <si>
    <t>ИЯУБ3.07.03.000</t>
  </si>
  <si>
    <t>ИЯУБ3.07.02.000</t>
  </si>
  <si>
    <t>Тент качелей садовых "Стандарт-2"</t>
  </si>
  <si>
    <t>Мяг.элем.качелей садовых"Люкс-2" (лист)</t>
  </si>
  <si>
    <t>Тент качелей"Мастак"</t>
  </si>
  <si>
    <t>ТУ ВY 700049597.036-2006</t>
  </si>
  <si>
    <t>ТУ РБ 05894597.008-97</t>
  </si>
  <si>
    <t>Комплект метизов к качелям"Стандарт-2"</t>
  </si>
  <si>
    <t>Комплект метизов к качелям"Люкс-2"</t>
  </si>
  <si>
    <t>Узел крепления  ИЯУБ3.07.01.600</t>
  </si>
  <si>
    <t>с85б</t>
  </si>
  <si>
    <t>с404б</t>
  </si>
  <si>
    <t>ИЯУБ16.09.00.000</t>
  </si>
  <si>
    <t>ИЯУБ12.06.00.000</t>
  </si>
  <si>
    <t>Табурет</t>
  </si>
  <si>
    <t xml:space="preserve">Павильон"Бриз" </t>
  </si>
  <si>
    <t>нов.вид</t>
  </si>
  <si>
    <t>Сушилка для белья балконная</t>
  </si>
  <si>
    <t>ТУ ВУ 700049597.039-2010</t>
  </si>
  <si>
    <t>Тент павильона без боковин</t>
  </si>
  <si>
    <t>И2.99.02.000</t>
  </si>
  <si>
    <t>Комплект метизов к качелям"Палермо""</t>
  </si>
  <si>
    <t>Тент качелей "Релакс"</t>
  </si>
  <si>
    <t>Тент( с сеткой противомоскитной)  качелей "Турин"</t>
  </si>
  <si>
    <t>Мягкий элемент качелей  "Релакс"</t>
  </si>
  <si>
    <t>с142.03</t>
  </si>
  <si>
    <t>Полка ИЯУБ13.10.01.009,-01( Турин,Турин-Премиум,Родео.Сиена) 1шт</t>
  </si>
  <si>
    <t>Поперечка тента ИЯУБ9.07.01.005   (кач Мастак)</t>
  </si>
  <si>
    <t xml:space="preserve">Дуга тента ИЯУБ3.07.01.003-01   (кач Стандарт2)  </t>
  </si>
  <si>
    <t xml:space="preserve">Поперечка тента ИЯУБ3.07.01.004-01   (кач Стандарт2) </t>
  </si>
  <si>
    <t xml:space="preserve">Поперечка тента ИЯУБ3.07.01.004   (кач Люкс2) </t>
  </si>
  <si>
    <t>ИЯУБ 4.08.02.000</t>
  </si>
  <si>
    <t>ИЯУБ 1.11.02.000</t>
  </si>
  <si>
    <t>ИЯУБ 7.05.02.000</t>
  </si>
  <si>
    <t>с143</t>
  </si>
  <si>
    <t>с415</t>
  </si>
  <si>
    <t>ИЯУБ13.09.00.000</t>
  </si>
  <si>
    <t>9402 90 000 0</t>
  </si>
  <si>
    <t>ИЯУБ13.10.00.000</t>
  </si>
  <si>
    <t>9401 71 000 9</t>
  </si>
  <si>
    <t>ИЯУБ7.10.00.000</t>
  </si>
  <si>
    <t>9403 20 200 0</t>
  </si>
  <si>
    <t>9506 99 900 0</t>
  </si>
  <si>
    <t>9404 21 900 0</t>
  </si>
  <si>
    <t>с333</t>
  </si>
  <si>
    <t>ИЯУБ 12.03.00.000</t>
  </si>
  <si>
    <t>ИЯУБ 14.03.00.000</t>
  </si>
  <si>
    <t>ИЯУБ 13.03.00.000</t>
  </si>
  <si>
    <t>ИЯУБ 15.03.00.000</t>
  </si>
  <si>
    <t>И20.01.00.000</t>
  </si>
  <si>
    <t>с316</t>
  </si>
  <si>
    <t>ТУ РБ 95894597.012-98</t>
  </si>
  <si>
    <t>И18.96-02</t>
  </si>
  <si>
    <t>И18.96-00</t>
  </si>
  <si>
    <t>И 18.96.00.00.000-01</t>
  </si>
  <si>
    <t>И 18.96.00.00.000-02</t>
  </si>
  <si>
    <t>И 18.96.00.00.000-00</t>
  </si>
  <si>
    <t>с334м</t>
  </si>
  <si>
    <t>И18.96.00.00.000-01</t>
  </si>
  <si>
    <t>с335м</t>
  </si>
  <si>
    <t>с336м</t>
  </si>
  <si>
    <t>с334</t>
  </si>
  <si>
    <t>с335</t>
  </si>
  <si>
    <t>с336</t>
  </si>
  <si>
    <t>с71а</t>
  </si>
  <si>
    <t>лист №9</t>
  </si>
  <si>
    <t>"Сиена"</t>
  </si>
  <si>
    <t>ИЯУБ5.12.00.000</t>
  </si>
  <si>
    <t>примеч</t>
  </si>
  <si>
    <t>Кресло-качалка "Нарочь"</t>
  </si>
  <si>
    <t>ИЯУБ10.04.00.000</t>
  </si>
  <si>
    <t>Розничная цена с НДС</t>
  </si>
  <si>
    <t xml:space="preserve"> ТУ РБ 05894597.005-96</t>
  </si>
  <si>
    <t xml:space="preserve">Лежаки </t>
  </si>
  <si>
    <t>Кресло-шезлонг</t>
  </si>
  <si>
    <t>Кресла-качалки</t>
  </si>
  <si>
    <t xml:space="preserve">Кровати металлические  раскладные </t>
  </si>
  <si>
    <t>Кровати металлические раскладные для детей</t>
  </si>
  <si>
    <t>И 5.96.00.00.00-01</t>
  </si>
  <si>
    <t>Мягкий элемент кресла-шезлонга"Альберто"</t>
  </si>
  <si>
    <t>Мягкий элемент кресла-шезлонга"Альберто-2"</t>
  </si>
  <si>
    <t>"Валлетта-2" (с механизмом раскладывания)</t>
  </si>
  <si>
    <t>Полка ИЯУБ8.03.01.005(КомфортМ,Квартет)  1шт</t>
  </si>
  <si>
    <t>Полка ИЯУБ1.08.00.001(мастак.Мастак-Премиум) 1шт</t>
  </si>
  <si>
    <t>Тент качелей      "Квартет"</t>
  </si>
  <si>
    <t>Тент качелей "Бари"</t>
  </si>
  <si>
    <t>ИЯУБ18.11.03.000-01</t>
  </si>
  <si>
    <t>с755</t>
  </si>
  <si>
    <t>Мягкие элементы качелей "Мастак-Премиум"(тк.мебельн)</t>
  </si>
  <si>
    <t>с709</t>
  </si>
  <si>
    <t>Мягкий элемент кресла -качалки "Нарочь"</t>
  </si>
  <si>
    <t>с238.02</t>
  </si>
  <si>
    <t>ИЯУБ10.04.02.000</t>
  </si>
  <si>
    <t xml:space="preserve">Узел А в сборе </t>
  </si>
  <si>
    <t>Чехлы(с подушками из синтепона)  мягких элементов качелей "Турин-Премиум"(к-т)</t>
  </si>
  <si>
    <t>Тент качелей садовых "Палермо"</t>
  </si>
  <si>
    <t>Тент качелей садовых "Палермо-Премиум"</t>
  </si>
  <si>
    <t>ИЯУБ17.11.02.000</t>
  </si>
  <si>
    <t>Дуга опорная ИЯУБ3.07.01.300СБ качЛюкс2</t>
  </si>
  <si>
    <t>с994</t>
  </si>
  <si>
    <t>"Варна"</t>
  </si>
  <si>
    <t>Тент качелей садовых "Турин-Премиум"</t>
  </si>
  <si>
    <t>Тент качелей садовых "Мастак-Премиум"</t>
  </si>
  <si>
    <t>Сиденье ИЯУБ9.07.01.200СБ кач Мастак Премиум</t>
  </si>
  <si>
    <t>с 993</t>
  </si>
  <si>
    <t>Опора задняя ИЯУБ13.10.01.014 кач.Родео</t>
  </si>
  <si>
    <t>с790,с904</t>
  </si>
  <si>
    <t>с927</t>
  </si>
  <si>
    <t>Дуга опорная  ИЯУБ13.10.01.100 кач.Родео-2</t>
  </si>
  <si>
    <t>Тент качелей садовых "Стандарт-NOVA"</t>
  </si>
  <si>
    <t xml:space="preserve">                                                                                                         </t>
  </si>
  <si>
    <t xml:space="preserve"> с651</t>
  </si>
  <si>
    <t>ИЯУБ14.17</t>
  </si>
  <si>
    <t>с1058</t>
  </si>
  <si>
    <t>с1061</t>
  </si>
  <si>
    <t>с1059</t>
  </si>
  <si>
    <t>с1060</t>
  </si>
  <si>
    <t>"Женева"</t>
  </si>
  <si>
    <t>с1006</t>
  </si>
  <si>
    <t>"Саванна"</t>
  </si>
  <si>
    <t>"Элит"</t>
  </si>
  <si>
    <t xml:space="preserve">Гамак </t>
  </si>
  <si>
    <t>с1019</t>
  </si>
  <si>
    <t>ИЯУБ20.18.00.000</t>
  </si>
  <si>
    <t>ИЯУБ28.18.00.000</t>
  </si>
  <si>
    <t>ИЯУБ 26.18.00.000</t>
  </si>
  <si>
    <t>ИЯУБ 28.18.00.000</t>
  </si>
  <si>
    <t>ИЯУБ27.18.00.000</t>
  </si>
  <si>
    <t>с1084</t>
  </si>
  <si>
    <t>ИЯУБ32.18.00.000</t>
  </si>
  <si>
    <t>ИЯУБ39.18.00.000</t>
  </si>
  <si>
    <t>Тент качелей садовых "Новара"</t>
  </si>
  <si>
    <t>Гнездо с подвесами ( кач.дет.Солнышко-6)</t>
  </si>
  <si>
    <t>с1092</t>
  </si>
  <si>
    <t>"Авиценна-4"</t>
  </si>
  <si>
    <t>"Здоровье-1"    с матрацем( без кронштейна капельницы)</t>
  </si>
  <si>
    <t>Кресло"Ницца" *</t>
  </si>
  <si>
    <t>ИЯУБ40.17.00.000</t>
  </si>
  <si>
    <t>с1032</t>
  </si>
  <si>
    <t>с1076</t>
  </si>
  <si>
    <t>ИЯУБ24.16.00.000</t>
  </si>
  <si>
    <t>ИЯУБ8.18.00.000</t>
  </si>
  <si>
    <t>ИЯУБ33.17.00.000</t>
  </si>
  <si>
    <t>с1082</t>
  </si>
  <si>
    <t>с1078</t>
  </si>
  <si>
    <t>Высокая грядка (красный цвет)</t>
  </si>
  <si>
    <t>Высокая грядка (серый цвет)</t>
  </si>
  <si>
    <t>ИЯУБ1.17.00.000</t>
  </si>
  <si>
    <t>с1093</t>
  </si>
  <si>
    <t>с1094</t>
  </si>
  <si>
    <t>ИЯУБ31.18.00.000</t>
  </si>
  <si>
    <t xml:space="preserve"> ИЯУБ13.10.01.018</t>
  </si>
  <si>
    <t xml:space="preserve"> И41.92.01.021</t>
  </si>
  <si>
    <t>С336М</t>
  </si>
  <si>
    <t>Матрац с наматрацником для кроватей мед."Норд900".Вест900,"Авиценна 3"</t>
  </si>
  <si>
    <t>Сиденье ИЯУБ13.10.01.200 кач.Родео. Турин</t>
  </si>
  <si>
    <t>Спинка  ИЯУБ13.10.01.300 кач.Родео, Турин</t>
  </si>
  <si>
    <t>Мягкие элементы  качелей"Турин-Премиум"</t>
  </si>
  <si>
    <t>Латофлексы  к кровати -тумбе    ед.изм--шт</t>
  </si>
  <si>
    <t>Чехлы  мягких элементов качелей "Палермо-Премиум"(к-т)  тк мебельная</t>
  </si>
  <si>
    <t>к арт.с591</t>
  </si>
  <si>
    <t>матрац ИЯУБ1.89.05.000+наматрацник ИЯУБ20.09.02.000</t>
  </si>
  <si>
    <t>матрац ИЯУБ17.09.03.000+наматрацник ИЯУБ17.09.04.000</t>
  </si>
  <si>
    <t>Дуга кронштейна ИЯУБ9.13.01.003      Мастак-Премиум</t>
  </si>
  <si>
    <t>Мяг.элем.качелей садовых"Стандарт-NOVA" (лист)  комплект</t>
  </si>
  <si>
    <t>Тент павильона "Дачный"</t>
  </si>
  <si>
    <t>к аот.с689</t>
  </si>
  <si>
    <t>ИЯУБ11.17.02.000</t>
  </si>
  <si>
    <t>Тент качелей садовых "Габи"</t>
  </si>
  <si>
    <t>ИЯУБ8.17.02.000</t>
  </si>
  <si>
    <t>Тент( с сеткой противомоскитной) для качелей "Турин-Премиум"</t>
  </si>
  <si>
    <t>ИЯУБ8.15.06.000</t>
  </si>
  <si>
    <t>Чехлы  мягких элементов качелей "Ривьера"(шт)</t>
  </si>
  <si>
    <t>Чехлы  мягких элементов качелей "Турин"(шт) ткань мебельная</t>
  </si>
  <si>
    <t>к кач ИЯУБ4.14</t>
  </si>
  <si>
    <t>Чехлы  мягких элементов качелей "Наварра"(к-т)</t>
  </si>
  <si>
    <t>ИЯУБ17.03.03.000</t>
  </si>
  <si>
    <t>Тент качелей "РИЦА"</t>
  </si>
  <si>
    <t>ИЯУБ5.16.02.000</t>
  </si>
  <si>
    <t>"Палермо Премиум"</t>
  </si>
  <si>
    <t>с1108</t>
  </si>
  <si>
    <t>Э5.18-новый вид</t>
  </si>
  <si>
    <t>Шатер-беседка</t>
  </si>
  <si>
    <t>ЯУБ27.19.00.000</t>
  </si>
  <si>
    <t>Кронштейн переносной ИЯУБ 18.96.10.00.000 в сборе</t>
  </si>
  <si>
    <t>ИЯУБ 20.19.00.000</t>
  </si>
  <si>
    <t>Дуга ЯУБ3.07.01.008  кач Люкс2</t>
  </si>
  <si>
    <t>Дуга И8.98.01.301 кач Люкс2</t>
  </si>
  <si>
    <t>с1119</t>
  </si>
  <si>
    <t>с5п</t>
  </si>
  <si>
    <t xml:space="preserve">"Марио"  </t>
  </si>
  <si>
    <t>с591</t>
  </si>
  <si>
    <t>Стол набора "Прованс" ф840</t>
  </si>
  <si>
    <t>Павильон "Бриз"с боковинами</t>
  </si>
  <si>
    <t xml:space="preserve">"Леонардо"   м/э  мягкий лист s-50   </t>
  </si>
  <si>
    <t>Каркас гамака</t>
  </si>
  <si>
    <t>с1120</t>
  </si>
  <si>
    <t>Скамейка садовая</t>
  </si>
  <si>
    <t>"Надин" матрац жесткий</t>
  </si>
  <si>
    <t>"Надин" матрац мягкий   s-10</t>
  </si>
  <si>
    <t>"Надин" матрац текстилен</t>
  </si>
  <si>
    <t>"Надин" матрац мягкий   крошка s-60</t>
  </si>
  <si>
    <t>"Надин" матрац мягкий   s-50</t>
  </si>
  <si>
    <t>"Лира"  матрац мягкий (крошка)s-60</t>
  </si>
  <si>
    <t>с730,с910,с911</t>
  </si>
  <si>
    <t>"Турин-Премиум"</t>
  </si>
  <si>
    <t>ИЯУБ1.19.00.000</t>
  </si>
  <si>
    <t>ИЯУБ28.17.00.000</t>
  </si>
  <si>
    <t>ИЯУБ29.17.00.000</t>
  </si>
  <si>
    <t>ИЯУБ3.19.00.000</t>
  </si>
  <si>
    <t>ИЯУБ5.19.00.000</t>
  </si>
  <si>
    <t>по ассортименту</t>
  </si>
  <si>
    <t>Подножник И1-85.00.00.006(кресло Фольварк)</t>
  </si>
  <si>
    <t>Мягкий элемент качелей садовых"Люкс-3" (комп-м/э 1шт+2подушки синтепон)</t>
  </si>
  <si>
    <t>к арт по ассортименту</t>
  </si>
  <si>
    <t xml:space="preserve">Тент( с сеткой протвомоскитной) качелей "Мастак" </t>
  </si>
  <si>
    <t>Пружина 13.87.007.00.005( Фольварк)</t>
  </si>
  <si>
    <t>Пружина ИЯУБ11.13.00.003 (стефания)</t>
  </si>
  <si>
    <t>Пружина ИЯУБ4.08.00.001(машека)</t>
  </si>
  <si>
    <t>Пружина ИЯУБ17.03.00.001(альберто)</t>
  </si>
  <si>
    <t>Матрац с наматрацником для кроватей "Норд800".Вест800,"Авиценна 2","Авценна-5"</t>
  </si>
  <si>
    <t>Поперечка(дет №5) И10.99.01.001, И10.99.01.001-01 Бриз</t>
  </si>
  <si>
    <t>лист10</t>
  </si>
  <si>
    <t>Опора передняя ИЯУБ3.07.01.001 (кач.Люкс2, кач Люкс3)</t>
  </si>
  <si>
    <t>Опора задняя ИЯУБ3.07.01.002-01,ИЯУБ3.07.01.002-01   (кач.Люкс2, кач Люкс3)</t>
  </si>
  <si>
    <t>с1097</t>
  </si>
  <si>
    <t>ИЯУБ30.18.00.00.000</t>
  </si>
  <si>
    <t>ИЯУБ15,19,00,000</t>
  </si>
  <si>
    <t>Кресло-качалка "Нарочь"**</t>
  </si>
  <si>
    <t>с1161</t>
  </si>
  <si>
    <t>с1159</t>
  </si>
  <si>
    <t>Каркас гамака **</t>
  </si>
  <si>
    <t>Мягкие элементы  качелей"Турин-2"(тк PANAMA)</t>
  </si>
  <si>
    <t xml:space="preserve">"Стефания" матрац жесткий   </t>
  </si>
  <si>
    <t xml:space="preserve">"Стефания" матрац мягкий   s-10    </t>
  </si>
  <si>
    <t xml:space="preserve">"Стефания" матрац мягкий   крошка s-60  </t>
  </si>
  <si>
    <t xml:space="preserve">"Стефания" матрац мягкий      </t>
  </si>
  <si>
    <t xml:space="preserve">"Стефания" матрац жесткий   </t>
  </si>
  <si>
    <t xml:space="preserve">"Стефания" м-ц мягкий   крошка s-60 </t>
  </si>
  <si>
    <t>"Юниор"  матрац жесткий</t>
  </si>
  <si>
    <t>"Юниор"  матрац мягкий S-10</t>
  </si>
  <si>
    <t xml:space="preserve">"Валлетта" матрац мягкий лист s-80  </t>
  </si>
  <si>
    <t xml:space="preserve">"Фольварк"   матрац мягкий s-10   </t>
  </si>
  <si>
    <r>
      <t xml:space="preserve">Игровой комплекс </t>
    </r>
    <r>
      <rPr>
        <sz val="12"/>
        <rFont val="Arial Cyr"/>
        <family val="2"/>
        <charset val="204"/>
      </rPr>
      <t xml:space="preserve"> "Орбита" </t>
    </r>
  </si>
  <si>
    <r>
      <t xml:space="preserve">Игровой комплекс </t>
    </r>
    <r>
      <rPr>
        <sz val="12"/>
        <rFont val="Arial Cyr"/>
        <family val="2"/>
        <charset val="204"/>
      </rPr>
      <t xml:space="preserve"> "Орбита" (кольца+скалодром)</t>
    </r>
  </si>
  <si>
    <r>
      <rPr>
        <sz val="14"/>
        <rFont val="Arial Cyr"/>
        <family val="2"/>
        <charset val="204"/>
      </rPr>
      <t xml:space="preserve"> "Авиценна" </t>
    </r>
    <r>
      <rPr>
        <sz val="11"/>
        <rFont val="Arial Cyr"/>
        <family val="2"/>
        <charset val="204"/>
      </rPr>
      <t>( с сеткой из метал.полос)</t>
    </r>
  </si>
  <si>
    <r>
      <rPr>
        <sz val="14"/>
        <rFont val="Arial Cyr"/>
        <family val="2"/>
        <charset val="204"/>
      </rPr>
      <t>"Авиценна-2"</t>
    </r>
    <r>
      <rPr>
        <sz val="11"/>
        <rFont val="Arial Cyr"/>
        <family val="2"/>
        <charset val="204"/>
      </rPr>
      <t xml:space="preserve"> (с сеткой из метал.полос)</t>
    </r>
  </si>
  <si>
    <r>
      <rPr>
        <sz val="14"/>
        <rFont val="Arial Cyr"/>
        <family val="2"/>
        <charset val="204"/>
      </rPr>
      <t xml:space="preserve"> "Армия-1"(</t>
    </r>
    <r>
      <rPr>
        <sz val="11"/>
        <rFont val="Arial Cyr"/>
        <family val="2"/>
        <charset val="204"/>
      </rPr>
      <t>с сеткой из метал.полос)</t>
    </r>
  </si>
  <si>
    <r>
      <rPr>
        <sz val="14"/>
        <rFont val="Arial Cyr"/>
        <family val="2"/>
        <charset val="204"/>
      </rPr>
      <t xml:space="preserve"> "Армия-2</t>
    </r>
    <r>
      <rPr>
        <sz val="11"/>
        <rFont val="Arial Cyr"/>
        <family val="2"/>
        <charset val="204"/>
      </rPr>
      <t>"двухъярусная (с сеткой из метал.полос)</t>
    </r>
  </si>
  <si>
    <r>
      <t xml:space="preserve">Кровати   бытовые </t>
    </r>
    <r>
      <rPr>
        <sz val="12"/>
        <rFont val="Arial Cyr"/>
        <family val="2"/>
        <charset val="204"/>
      </rPr>
      <t>(без матрацев)</t>
    </r>
  </si>
  <si>
    <r>
      <t>Кровати  комбинированные</t>
    </r>
    <r>
      <rPr>
        <sz val="12"/>
        <rFont val="Arial Cyr"/>
        <family val="2"/>
        <charset val="204"/>
      </rPr>
      <t>(без матрацев)</t>
    </r>
  </si>
  <si>
    <r>
      <rPr>
        <sz val="14"/>
        <rFont val="Arial Cyr"/>
        <family val="2"/>
        <charset val="204"/>
      </rPr>
      <t>"Вест800"</t>
    </r>
    <r>
      <rPr>
        <sz val="12"/>
        <rFont val="Arial Cyr"/>
        <family val="2"/>
        <charset val="204"/>
      </rPr>
      <t>без фил.</t>
    </r>
  </si>
  <si>
    <r>
      <rPr>
        <sz val="14"/>
        <rFont val="Arial Cyr"/>
        <family val="2"/>
        <charset val="204"/>
      </rPr>
      <t>"Норд800"</t>
    </r>
    <r>
      <rPr>
        <sz val="12"/>
        <rFont val="Arial Cyr"/>
        <family val="2"/>
        <charset val="204"/>
      </rPr>
      <t>с фил.</t>
    </r>
  </si>
  <si>
    <r>
      <rPr>
        <sz val="14"/>
        <rFont val="Arial Cyr"/>
        <family val="2"/>
        <charset val="204"/>
      </rPr>
      <t>"Вест700"</t>
    </r>
    <r>
      <rPr>
        <sz val="12"/>
        <rFont val="Arial Cyr"/>
        <family val="2"/>
        <charset val="204"/>
      </rPr>
      <t>без фил.</t>
    </r>
  </si>
  <si>
    <r>
      <rPr>
        <sz val="14"/>
        <rFont val="Arial Cyr"/>
        <family val="2"/>
        <charset val="204"/>
      </rPr>
      <t>"Норд700"</t>
    </r>
    <r>
      <rPr>
        <sz val="12"/>
        <rFont val="Arial Cyr"/>
        <family val="2"/>
        <charset val="204"/>
      </rPr>
      <t>с  фил.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</si>
  <si>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 xml:space="preserve">"Малютка" </t>
    </r>
    <r>
      <rPr>
        <sz val="11"/>
        <rFont val="Arial Cyr"/>
        <family val="2"/>
        <charset val="204"/>
      </rPr>
      <t>от 0 до 2х лет   (с матрацем и наматрацником)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</si>
  <si>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  (с матрацем и наматрацником)</t>
    </r>
  </si>
  <si>
    <t>Стол "Марсель"  ф800  *</t>
  </si>
  <si>
    <t>Сушилка для белья напольная                                              "Супер топ 20"</t>
  </si>
  <si>
    <r>
      <t>Качели-качалка</t>
    </r>
    <r>
      <rPr>
        <sz val="14"/>
        <rFont val="Arial Cyr"/>
        <family val="2"/>
        <charset val="204"/>
      </rPr>
      <t xml:space="preserve"> "Забава"</t>
    </r>
  </si>
  <si>
    <t xml:space="preserve">"Стефания" матрац текстилен  </t>
  </si>
  <si>
    <t>"Альберто-2"   м/э  лист s-50,тафтинг</t>
  </si>
  <si>
    <t>"Альберто-2"   м/э  лист s-50</t>
  </si>
  <si>
    <t>"Альберто"   м/э лист s-50</t>
  </si>
  <si>
    <t>"Альберто-3"   м/э   лист s-50</t>
  </si>
  <si>
    <t>"Альберто-3"   м/э   лист s-50,тафтинг</t>
  </si>
  <si>
    <t xml:space="preserve">"Машека"   м/э  мягкий лист s-50  </t>
  </si>
  <si>
    <t>Тент( с сеткой противомоскитной)  качелей "Саванна"</t>
  </si>
  <si>
    <t xml:space="preserve">Тент( с сеткой протвомоскитной) качелей "Варна" </t>
  </si>
  <si>
    <t>Мягкие элементы качелей "Палермо-Премиум"(тк.мебельная)</t>
  </si>
  <si>
    <t>Мягкие элементы качелей "Палермо-Премиум"(тк.напеч)</t>
  </si>
  <si>
    <t xml:space="preserve">"Стефания" м-ц мягкий   </t>
  </si>
  <si>
    <t>ИЯУБ38.17.00.000</t>
  </si>
  <si>
    <t>Кровать медицинская "Юнова 4ГП" 4х-секционная  гидроприводом (с матрацем)</t>
  </si>
  <si>
    <t>Кровать медицинская "Юнова-4Э" с электрическим приводом (с матрацем)</t>
  </si>
  <si>
    <t>Мягкие элементы  качелей"Турин-2"(тк напеч),sivama</t>
  </si>
  <si>
    <t>Чехлы  мягких элементов качелей "Комфорт-М"                            (к-т)</t>
  </si>
  <si>
    <t>с1172</t>
  </si>
  <si>
    <t>ИЯУБ39.19.00.000</t>
  </si>
  <si>
    <t>с1163</t>
  </si>
  <si>
    <t>с1164</t>
  </si>
  <si>
    <r>
      <rPr>
        <b/>
        <sz val="12"/>
        <rFont val="Arial Cyr"/>
        <family val="2"/>
        <charset val="204"/>
      </rPr>
      <t xml:space="preserve">Игровой комплекс </t>
    </r>
    <r>
      <rPr>
        <sz val="12"/>
        <rFont val="Arial Cyr"/>
        <family val="2"/>
        <charset val="204"/>
      </rPr>
      <t xml:space="preserve"> "Орбита-2"                 </t>
    </r>
    <r>
      <rPr>
        <sz val="11"/>
        <rFont val="Arial Cyr"/>
        <family val="2"/>
        <charset val="204"/>
      </rPr>
      <t xml:space="preserve">                    ( кольца+сетка+скалодром)</t>
    </r>
  </si>
  <si>
    <t>с1178</t>
  </si>
  <si>
    <t>Комплект полок ИЯУБ17.11.01.013,-011-2шт Э9.20.00.00</t>
  </si>
  <si>
    <t>Комплект полок ИЯУБ13.11.01.009-011 для качелей -2шт Э9.20.00.00</t>
  </si>
  <si>
    <t>с1179</t>
  </si>
  <si>
    <t>с1177</t>
  </si>
  <si>
    <t>Комплект пружинных подвесов ИЯУБ13.10.01.018(2шт) Э1.20.00.000</t>
  </si>
  <si>
    <t>с1181</t>
  </si>
  <si>
    <t>с1189</t>
  </si>
  <si>
    <t>с1190</t>
  </si>
  <si>
    <t>с1191</t>
  </si>
  <si>
    <t>Полка  ИЯУБ17.11.01.013, ИЯУБ17.11.01.01 -01(Палермо,Палермо-премиум) 1шт</t>
  </si>
  <si>
    <t>с1149</t>
  </si>
  <si>
    <r>
      <t xml:space="preserve">"Солнышко-5 "      </t>
    </r>
    <r>
      <rPr>
        <i/>
        <sz val="14"/>
        <rFont val="Arial Cyr"/>
        <family val="2"/>
        <charset val="204"/>
      </rPr>
      <t xml:space="preserve"> </t>
    </r>
  </si>
  <si>
    <r>
      <t xml:space="preserve">"Солнышко-6 "      </t>
    </r>
    <r>
      <rPr>
        <i/>
        <sz val="14"/>
        <rFont val="Arial Cyr"/>
        <family val="2"/>
        <charset val="204"/>
      </rPr>
      <t xml:space="preserve"> </t>
    </r>
  </si>
  <si>
    <t>9401 90 80 09</t>
  </si>
  <si>
    <t>7323 99 0000</t>
  </si>
  <si>
    <t>ИЯУБ20.18.01.000</t>
  </si>
  <si>
    <t>ТУ ВУ 700049597.047-2018</t>
  </si>
  <si>
    <t>с1151</t>
  </si>
  <si>
    <t>ИЯУБ20.10.00.000</t>
  </si>
  <si>
    <t>ИЯУБ4.19.00.000</t>
  </si>
  <si>
    <t>ИЯУБ36.18.00.000</t>
  </si>
  <si>
    <t>ИЯУБ40.18.00.000</t>
  </si>
  <si>
    <t>ИУЯБ1.20.00.000</t>
  </si>
  <si>
    <t>ТУ ВУ  700049597.048-2019</t>
  </si>
  <si>
    <t>ТУ ВУ  700049597.049-2020</t>
  </si>
  <si>
    <t xml:space="preserve"> "Азалия"</t>
  </si>
  <si>
    <r>
      <rPr>
        <b/>
        <sz val="14"/>
        <rFont val="Arial Cyr"/>
        <family val="2"/>
        <charset val="204"/>
      </rPr>
      <t xml:space="preserve">Игровой комплекс </t>
    </r>
    <r>
      <rPr>
        <sz val="14"/>
        <rFont val="Arial Cyr"/>
        <family val="2"/>
        <charset val="204"/>
      </rPr>
      <t>"Радуга"                                                     (с низкой горкой с Лео)</t>
    </r>
  </si>
  <si>
    <r>
      <rPr>
        <b/>
        <sz val="14"/>
        <rFont val="Arial Cyr"/>
        <family val="2"/>
        <charset val="204"/>
      </rPr>
      <t>Игровой комплекс</t>
    </r>
    <r>
      <rPr>
        <sz val="14"/>
        <rFont val="Arial Cyr"/>
        <family val="2"/>
        <charset val="204"/>
      </rPr>
      <t xml:space="preserve"> "Радуга"                                                         (с низкой горкой и сид.гнездо)</t>
    </r>
  </si>
  <si>
    <t>Тент( с сеткой противомоскитной)  качелей "Турин-2"</t>
  </si>
  <si>
    <t>Тент качелей детских "Чебурашка"</t>
  </si>
  <si>
    <t>Мягкие элемент качелей детских "Чебурашка"</t>
  </si>
  <si>
    <t xml:space="preserve">с1080 </t>
  </si>
  <si>
    <t>Узел А для качелей "Бари" *  (комплект 2шт)</t>
  </si>
  <si>
    <t>И18.96.12.04.000</t>
  </si>
  <si>
    <t>Каркас палатки торговой "Бизнес"</t>
  </si>
  <si>
    <t>И11.97.01.000</t>
  </si>
  <si>
    <t>к  арт.с118</t>
  </si>
  <si>
    <t>Комплект метизов к качелям"Турин-Премиум"</t>
  </si>
  <si>
    <t>Тент( с сеткой противомоскитной)  качелей "Ривьера"</t>
  </si>
  <si>
    <t>ИЯУБ4,14,04,100</t>
  </si>
  <si>
    <t>с301,с301н</t>
  </si>
  <si>
    <t>с303,с303н</t>
  </si>
  <si>
    <t>с1215</t>
  </si>
  <si>
    <t>с1214</t>
  </si>
  <si>
    <t>ИЯУБ6.20.00.000</t>
  </si>
  <si>
    <t>с1217</t>
  </si>
  <si>
    <t>Лежак широкий  (м-ц текстилен)</t>
  </si>
  <si>
    <t>с1212</t>
  </si>
  <si>
    <t xml:space="preserve">Стол обеденный </t>
  </si>
  <si>
    <t>Подвес -тренога</t>
  </si>
  <si>
    <t>с1213</t>
  </si>
  <si>
    <t>ИЯУБ23.20.00.000</t>
  </si>
  <si>
    <t>Опора для подвесных кресел</t>
  </si>
  <si>
    <t>с1220</t>
  </si>
  <si>
    <t>Вставка ИЯУБ13.10.01.004   (кач Родео)</t>
  </si>
  <si>
    <t>ИЯУБ42.19.00.000</t>
  </si>
  <si>
    <t>"Турин-Премиум Flower"</t>
  </si>
  <si>
    <t>"Саванна Flower"</t>
  </si>
  <si>
    <t>ИЯУБ 35.20.00.000</t>
  </si>
  <si>
    <t>ИЯУБ35.20.01.000</t>
  </si>
  <si>
    <t>ИЯУБ27.20.00.000</t>
  </si>
  <si>
    <t>ИЯУБ22.20.00.000</t>
  </si>
  <si>
    <t>ИЯУБ34.20.00.000</t>
  </si>
  <si>
    <t>ИЯУБ36.20.00.000</t>
  </si>
  <si>
    <t>"Александрия"</t>
  </si>
  <si>
    <t>ИЯУБ29.20.00.000</t>
  </si>
  <si>
    <t>с1175м</t>
  </si>
  <si>
    <t xml:space="preserve">Наматрацник  И18.96.23.04.000 к матрацу кровати медицинской "Здоровье -1,-2" </t>
  </si>
  <si>
    <t>с1024</t>
  </si>
  <si>
    <t>с589</t>
  </si>
  <si>
    <t>с1114</t>
  </si>
  <si>
    <t xml:space="preserve"> "Стандарт -2" </t>
  </si>
  <si>
    <t xml:space="preserve">"Люкс-2"  </t>
  </si>
  <si>
    <t xml:space="preserve">"Селена" матрац жесткий   </t>
  </si>
  <si>
    <t>"Эллис"   матрац мягкий лист s-50</t>
  </si>
  <si>
    <t>с1222</t>
  </si>
  <si>
    <t>с1223</t>
  </si>
  <si>
    <t>ИЯУБ33.20.00.000</t>
  </si>
  <si>
    <t xml:space="preserve">"Люкс-021"  </t>
  </si>
  <si>
    <t>Стол "Романс"  ф1000</t>
  </si>
  <si>
    <t>Тент качелей "Портобелло"(РБ)</t>
  </si>
  <si>
    <t>с1231</t>
  </si>
  <si>
    <t>ИЯУБ38.20.00.000</t>
  </si>
  <si>
    <t>Опора для подвесных кресел  *</t>
  </si>
  <si>
    <t>с1170/2</t>
  </si>
  <si>
    <t>с300</t>
  </si>
  <si>
    <t>с300н</t>
  </si>
  <si>
    <t>ИЯУБ 35,19.00.000</t>
  </si>
  <si>
    <t>с302н</t>
  </si>
  <si>
    <t>с302</t>
  </si>
  <si>
    <t>ИЯУБ 36.19.00.000</t>
  </si>
  <si>
    <t>с417н</t>
  </si>
  <si>
    <t>с416н</t>
  </si>
  <si>
    <t>с418н</t>
  </si>
  <si>
    <t>с426</t>
  </si>
  <si>
    <t>427н</t>
  </si>
  <si>
    <t>с427</t>
  </si>
  <si>
    <t>с418</t>
  </si>
  <si>
    <t>с416</t>
  </si>
  <si>
    <t>с1122м/2</t>
  </si>
  <si>
    <t>с426н</t>
  </si>
  <si>
    <t>"Авиценна-5" без опций</t>
  </si>
  <si>
    <t>с1123м</t>
  </si>
  <si>
    <t>"Стефания" м-ц жест.  ( уп-ка гофрокартон+пленка т/у)</t>
  </si>
  <si>
    <t>"Стефания" м-ц мягк s=10.  ( уп-ка гофрокартон+пленка т/у)</t>
  </si>
  <si>
    <t>"Стефания" м-ц мягкий   крошка s-60  ( уп-ка гофрокартон+пленка т/у)</t>
  </si>
  <si>
    <t>"Арина" матрац жесткий</t>
  </si>
  <si>
    <t>с1249</t>
  </si>
  <si>
    <t>ИЯУБ47.20.00.000</t>
  </si>
  <si>
    <t>"Дакота"    матрац мягкий лист s-50</t>
  </si>
  <si>
    <t>с1250</t>
  </si>
  <si>
    <t>рб</t>
  </si>
  <si>
    <t>с1129м</t>
  </si>
  <si>
    <t>ИЯУБ23,19,00,000</t>
  </si>
  <si>
    <t>с1174</t>
  </si>
  <si>
    <t>ИЯУБ11.20.00.000</t>
  </si>
  <si>
    <t>"Здоровье-1"(без опций, без матраца)</t>
  </si>
  <si>
    <t>с1127м</t>
  </si>
  <si>
    <t>с1098м</t>
  </si>
  <si>
    <r>
      <t>Кровать медиц.Норд 900"</t>
    </r>
    <r>
      <rPr>
        <sz val="11"/>
        <rFont val="Arial Cyr"/>
        <family val="2"/>
        <charset val="204"/>
      </rPr>
      <t>с матрацем иинаматрацником</t>
    </r>
  </si>
  <si>
    <t>с1125м</t>
  </si>
  <si>
    <r>
      <t>Кровать медиц."Вест 900"</t>
    </r>
    <r>
      <rPr>
        <sz val="11"/>
        <rFont val="Arial Cyr"/>
        <family val="2"/>
        <charset val="204"/>
      </rPr>
      <t>(без опций.,подножники)с матрацем и наматрацником</t>
    </r>
  </si>
  <si>
    <t>с421н</t>
  </si>
  <si>
    <t>Мягкие элементы качелей "Алекс"</t>
  </si>
  <si>
    <t>"Комфорт-М"</t>
  </si>
  <si>
    <t>с232л</t>
  </si>
  <si>
    <t>И11.01.01.00.0</t>
  </si>
  <si>
    <t>ТУ ВУ 700049597.044-2018</t>
  </si>
  <si>
    <t>с1247</t>
  </si>
  <si>
    <r>
      <t xml:space="preserve">Кровать медицинская  "Ирма" </t>
    </r>
    <r>
      <rPr>
        <sz val="9"/>
        <rFont val="Arial Cyr"/>
        <family val="2"/>
        <charset val="204"/>
      </rPr>
      <t xml:space="preserve"> (с матрацем и наматрацником)</t>
    </r>
  </si>
  <si>
    <t>Банкетка со спинкой  медицинская</t>
  </si>
  <si>
    <t>с1193</t>
  </si>
  <si>
    <t>с1032(леруа укр)</t>
  </si>
  <si>
    <t>к арт с943</t>
  </si>
  <si>
    <t>матрац ИЯУБ31.19.01.100.000+наматрацник ИЯУБ31.19.01.200</t>
  </si>
  <si>
    <t>Матрац с наматрацником для кроватей  бытовых "Ирма"</t>
  </si>
  <si>
    <t>сделать потом</t>
  </si>
  <si>
    <t>ИЯУБ45.19.00.000</t>
  </si>
  <si>
    <t>Каркас шатра "Дачный"</t>
  </si>
  <si>
    <t>М/э качелей садовых"Комфорт-М"</t>
  </si>
  <si>
    <t>И11.01.05.000</t>
  </si>
  <si>
    <t>ИЯУБ11.17.03.000</t>
  </si>
  <si>
    <t>Комплект метизов к качелям"Мартинелла"</t>
  </si>
  <si>
    <t>Мягкие элементы  качелей"Новара"</t>
  </si>
  <si>
    <t>ИЯУБ5.15.03.0000</t>
  </si>
  <si>
    <t>Лежак-качалка (м-ц текстилен)</t>
  </si>
  <si>
    <t>ИЯУБ45.20.00.000</t>
  </si>
  <si>
    <t>ИЯУБ46.20.00.000</t>
  </si>
  <si>
    <t>Лежак узкий        (м-ц текстилен)</t>
  </si>
  <si>
    <t>ТУ РБ 05894597,017-99</t>
  </si>
  <si>
    <t>ТУ ВУ 700049597.045-2018</t>
  </si>
  <si>
    <t>ТО ВУ 700049597.015-2017</t>
  </si>
  <si>
    <t>ИЯУБ27.20.01.000</t>
  </si>
  <si>
    <t>на продукцию медицинского назначения ,производимую ОАО "Ольса"</t>
  </si>
  <si>
    <t>Код по       ТН ВЭД РБ</t>
  </si>
  <si>
    <t>Ставка НДС в %</t>
  </si>
  <si>
    <t>Сумма НДС</t>
  </si>
  <si>
    <t>Кровати медицинские ( с матрацем)</t>
  </si>
  <si>
    <t>Кровати медицинские детские( с матрацем)</t>
  </si>
  <si>
    <t>с1121м</t>
  </si>
  <si>
    <t>ИЯУБ21.19.00.000</t>
  </si>
  <si>
    <t>ИЯУБ31.19.00.000</t>
  </si>
  <si>
    <t>ИЯУБ24.19.00.000</t>
  </si>
  <si>
    <t>с1124м</t>
  </si>
  <si>
    <t>с1123м/2</t>
  </si>
  <si>
    <t>с1124м/2</t>
  </si>
  <si>
    <t>ИЯУБ33.19.00.000</t>
  </si>
  <si>
    <t>Кровати медицинские 1,2,3-х секционные( с матрацем)</t>
  </si>
  <si>
    <t>ТУ РБ 05894597.012-98</t>
  </si>
  <si>
    <t xml:space="preserve">"Здоровье-1" </t>
  </si>
  <si>
    <t xml:space="preserve">"Здоровье-2"    </t>
  </si>
  <si>
    <t xml:space="preserve">"Здоровье-3" </t>
  </si>
  <si>
    <t>Кровати медицинские 1,2,3-х секционные( с матрацем)-модернизированные</t>
  </si>
  <si>
    <t>с1130м</t>
  </si>
  <si>
    <t>с1131м</t>
  </si>
  <si>
    <t>ИЯУБ16.19.00.000</t>
  </si>
  <si>
    <t xml:space="preserve">Кровать медицинская  "Ирма"  </t>
  </si>
  <si>
    <t>ИЯУБ18.19.00.000</t>
  </si>
  <si>
    <t>ИЯУБ19.19.00.000</t>
  </si>
  <si>
    <t>Кровати медицинские( с матрацем)  детские</t>
  </si>
  <si>
    <t>с1132мп</t>
  </si>
  <si>
    <t>ИЯУБ25.19.00.000</t>
  </si>
  <si>
    <t>с1132мп/2</t>
  </si>
  <si>
    <t>с1132мк</t>
  </si>
  <si>
    <t>с1132мк/2</t>
  </si>
  <si>
    <t>ИЯУБ12.20.00.000</t>
  </si>
  <si>
    <t>Банкетка   металлическая медицинская</t>
  </si>
  <si>
    <t>с1194</t>
  </si>
  <si>
    <t>ИЯУБ44.19.00.000</t>
  </si>
  <si>
    <t>ИЯУБ37.19.00.000</t>
  </si>
  <si>
    <t>"Здоровье-1"(без опций,спинки пластиковые)</t>
  </si>
  <si>
    <t>"Здоровье-2"(без опций,спинки пластиковые)</t>
  </si>
  <si>
    <t>"Здоровье-3"(без опций,спинкипластиковые)</t>
  </si>
  <si>
    <t>ИЯУБ23.19.00.00.000</t>
  </si>
  <si>
    <t>ИЯУБ22.19.00.00.000</t>
  </si>
  <si>
    <t>ИЯУБ16.19.00.00.000</t>
  </si>
  <si>
    <t>"Здоровье-1"                                                                       ( с ограждениями,инфуз.стойкой,с кронштейном переносным,спинки пластиковые)</t>
  </si>
  <si>
    <t>с1130м/1П</t>
  </si>
  <si>
    <t>с1131м/1П</t>
  </si>
  <si>
    <t>ИЯУБ22.19.00.00.000-02</t>
  </si>
  <si>
    <t>ИЯУБ16.19.00.00.000-02</t>
  </si>
  <si>
    <t xml:space="preserve">ИЯУБ23.19.00.00.000-02   </t>
  </si>
  <si>
    <t>ИЯУБ22.19.00.00.000-03</t>
  </si>
  <si>
    <t>ИЯУБ16.19.00.00.000-03</t>
  </si>
  <si>
    <t>ИЯУБ23.19.00.00.000-01</t>
  </si>
  <si>
    <t>ИЯУБ22.19.00.00.000-01</t>
  </si>
  <si>
    <t>ИЯУБ16.19.00.00.000-01</t>
  </si>
  <si>
    <t xml:space="preserve">для россии </t>
  </si>
  <si>
    <t>с1129м/2П</t>
  </si>
  <si>
    <t>с1130м/2П</t>
  </si>
  <si>
    <t>с1131м/2П</t>
  </si>
  <si>
    <t>ИЯУБ23.19.00.00.000-03</t>
  </si>
  <si>
    <t>с1097/1</t>
  </si>
  <si>
    <t>ИЯУБ30.18.00.00.00.000</t>
  </si>
  <si>
    <t>ТУ ВУ  700049597.048-2020</t>
  </si>
  <si>
    <t>с1097/2</t>
  </si>
  <si>
    <t>Кровать медицинская "Юнова-4Э" с электрическим приводом (с матрацем, срамой Балканского, спинки  пластиковые)</t>
  </si>
  <si>
    <t>ИЯУБ30.18.00.00.00.000-02</t>
  </si>
  <si>
    <t>ИЯУБ30.18.00.00.00.000-03</t>
  </si>
  <si>
    <t>ИЯУБ30.18.00.00.00.000-01</t>
  </si>
  <si>
    <t>Кровать медицинская "Юнова-4Э" с электрическим приводом (с матрацем, с кронштейном переставным, спинки  пластиковые)</t>
  </si>
  <si>
    <t xml:space="preserve">россия </t>
  </si>
  <si>
    <t>"Здоровье-3"                                                                                     ( с ограждениями,инфуз.стойкой,с кронштейном переносным,спинки пластиковые)Россия</t>
  </si>
  <si>
    <t xml:space="preserve">"Барселона" </t>
  </si>
  <si>
    <t>ИЯУБ 35.21.00.000</t>
  </si>
  <si>
    <t>Кушетки,Банкетки медицинские</t>
  </si>
  <si>
    <t>Тележка медицинская  с гидроприводом для переноски больных</t>
  </si>
  <si>
    <t>с1318</t>
  </si>
  <si>
    <t>ИЯУБ36.21.00.000</t>
  </si>
  <si>
    <t>ИЯУБ44.21.00.000</t>
  </si>
  <si>
    <t xml:space="preserve">"Вероника" </t>
  </si>
  <si>
    <t>с1270</t>
  </si>
  <si>
    <t>ИЯУБ29.21.00.000</t>
  </si>
  <si>
    <t>с404а</t>
  </si>
  <si>
    <t>с1129м/1ПРФ</t>
  </si>
  <si>
    <t>с1130м/1ПРФ</t>
  </si>
  <si>
    <t>с1131м/1ПРФ</t>
  </si>
  <si>
    <t>с1129м/2ПРФ</t>
  </si>
  <si>
    <t>с1130м/2ПРФ</t>
  </si>
  <si>
    <t>с1131м/2ПРФ</t>
  </si>
  <si>
    <t>с1097/2ПРФ</t>
  </si>
  <si>
    <t>с1097/1РФ</t>
  </si>
  <si>
    <t>с1097/2РФ</t>
  </si>
  <si>
    <t>Кровать медицинская "Юнова-4Э" с электрическим приводом (с матрацем, с кронштейном переставной, спинки  пластиковые)</t>
  </si>
  <si>
    <t>Кровать медицинская "Юнова-4Э" с электрическим приводом (с матрацем, с кронштейном переставной, спинки с филенкой  полипропилен)</t>
  </si>
  <si>
    <t>Кровать медицинская "Юнова-4Э" с электрическим приводом (с матрацем, срамой Балканского, спинки с филенкой   полипропилен)</t>
  </si>
  <si>
    <r>
      <t>"Авиценна-3"</t>
    </r>
    <r>
      <rPr>
        <sz val="11"/>
        <rFont val="Arial Cyr"/>
        <family val="2"/>
        <charset val="204"/>
      </rPr>
      <t>(без опций на колесах)</t>
    </r>
  </si>
  <si>
    <r>
      <t>"Авиценна-3"</t>
    </r>
    <r>
      <rPr>
        <sz val="11"/>
        <rFont val="Arial Cyr"/>
        <family val="2"/>
        <charset val="204"/>
      </rPr>
      <t>(с барьерами,инфуз.стойкой,полкой,кронштейном переставным,на подножниках)</t>
    </r>
  </si>
  <si>
    <r>
      <t xml:space="preserve">"Авиценна-5" </t>
    </r>
    <r>
      <rPr>
        <sz val="11"/>
        <rFont val="Arial Cyr"/>
        <family val="2"/>
        <charset val="204"/>
      </rPr>
      <t>(без опций  на подножниках)</t>
    </r>
  </si>
  <si>
    <r>
      <t>"Авиценна-5"</t>
    </r>
    <r>
      <rPr>
        <sz val="11"/>
        <rFont val="Arial Cyr"/>
        <family val="2"/>
        <charset val="204"/>
      </rPr>
      <t xml:space="preserve"> (без опций  на колесах)</t>
    </r>
  </si>
  <si>
    <r>
      <t>Кровать медиц."Вест 900"</t>
    </r>
    <r>
      <rPr>
        <sz val="11"/>
        <rFont val="Arial Cyr"/>
        <family val="2"/>
        <charset val="204"/>
      </rPr>
      <t>(без опций,на  подножниках)</t>
    </r>
  </si>
  <si>
    <r>
      <t>Кровать медиц."Вест 900"</t>
    </r>
    <r>
      <rPr>
        <sz val="11"/>
        <rFont val="Arial Cyr"/>
        <family val="2"/>
        <charset val="204"/>
      </rPr>
      <t>(без опций,на колесах )</t>
    </r>
  </si>
  <si>
    <r>
      <t xml:space="preserve">Кровать медиц."Вест 900"                     </t>
    </r>
    <r>
      <rPr>
        <sz val="11"/>
        <rFont val="Arial Cyr"/>
        <family val="2"/>
        <charset val="204"/>
      </rPr>
      <t>(с  ограждениями,инфуз.стойкой,полкой  на подножниках)</t>
    </r>
  </si>
  <si>
    <r>
      <t xml:space="preserve">Кровать медиц."Вест 900"                     </t>
    </r>
    <r>
      <rPr>
        <sz val="11"/>
        <rFont val="Arial Cyr"/>
        <family val="2"/>
        <charset val="204"/>
      </rPr>
      <t>(с  ограждениями,инфуз.стойкой,полкой  на колесах)</t>
    </r>
  </si>
  <si>
    <r>
      <t>Кровать медиц."Норд 900"</t>
    </r>
    <r>
      <rPr>
        <sz val="11"/>
        <rFont val="Arial Cyr"/>
        <family val="2"/>
        <charset val="204"/>
      </rPr>
      <t>(без опций,на  подножниках)</t>
    </r>
  </si>
  <si>
    <r>
      <t>Кровать медиц."Норд 900"</t>
    </r>
    <r>
      <rPr>
        <sz val="11"/>
        <rFont val="Arial Cyr"/>
        <family val="2"/>
        <charset val="204"/>
      </rPr>
      <t>(без опций,на  колесах)</t>
    </r>
  </si>
  <si>
    <r>
      <t xml:space="preserve">Кровать медиц."Норд 900"                     </t>
    </r>
    <r>
      <rPr>
        <sz val="11"/>
        <rFont val="Arial Cyr"/>
        <family val="2"/>
        <charset val="204"/>
      </rPr>
      <t>(с  ограждениями,инфуз.стойкой,полкой  на подножниках)</t>
    </r>
  </si>
  <si>
    <r>
      <t xml:space="preserve">Кровать медиц."Норд 900"                     </t>
    </r>
    <r>
      <rPr>
        <sz val="11"/>
        <rFont val="Arial Cyr"/>
        <family val="2"/>
        <charset val="204"/>
      </rPr>
      <t>(с  ограждениями,инфуз.стойкой,полкой  на колесах)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</si>
  <si>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 xml:space="preserve">"Малютка" </t>
    </r>
    <r>
      <rPr>
        <sz val="11"/>
        <rFont val="Arial Cyr"/>
        <family val="2"/>
        <charset val="204"/>
      </rPr>
      <t xml:space="preserve">от 0 до 2х лет  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</si>
  <si>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(без опций,на подножниках)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</si>
  <si>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 (с барьерами боковыми,инфуз.стойкой,полкой,рамой Балканского,на подножниках)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</si>
  <si>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(без опций,на колесах)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</si>
  <si>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 (с барьерами боковыми,инфуз.стойкой,полкой,рамой Балканского,на колесах)</t>
    </r>
  </si>
  <si>
    <t>"Здоровье-3"(без опций,спинки с филенкой)</t>
  </si>
  <si>
    <t xml:space="preserve">"Здоровье-2"                                                                             ( с ограждениями,инфуз.стойкой,с кронштейном переносным,спинки пластиковые) </t>
  </si>
  <si>
    <t>"Здоровье-1"                                                                       ( с ограждениями,инфуз.стойкой,с рамой Балканского.спинки с филенкой)</t>
  </si>
  <si>
    <t>"Здоровье-2"                                                                       ( с ограждениями,инфуз.стойкой,с рамой Балканского,спинки  с филенкой)</t>
  </si>
  <si>
    <t>"Здоровье-3"                                                                       ( с ограждениями,инфуз.стойкой,с рамой Балканского,спинки с филенкой )</t>
  </si>
  <si>
    <t>Комплект метизов к качелям"Солнышко-6"</t>
  </si>
  <si>
    <t>Комплект метизов к качелям"Солнышко-5"</t>
  </si>
  <si>
    <t>Комплект метизов к качелям"Солнышко-3"</t>
  </si>
  <si>
    <t>Подножник " И41.92.01.011-01(кач Стандарт)</t>
  </si>
  <si>
    <t>Подножник " ИЯУБ 11.17.01.0051(качГаби)</t>
  </si>
  <si>
    <t>Подножник ИЯУБ9.07.01.012(кач Мастак-Премиум)</t>
  </si>
  <si>
    <t>Подножник " ИЯУБ13.10.01.007 (кач Родео)</t>
  </si>
  <si>
    <t>Подножник  И11.01.01.007(кач Алекс Сиена Марио Комфорт Квартет)</t>
  </si>
  <si>
    <t>ИЯУБ31,21,00,000</t>
  </si>
  <si>
    <t>ИЯУБ30,21,00,000</t>
  </si>
  <si>
    <t>ИЯУБ33.21.00.000</t>
  </si>
  <si>
    <t>Тент( с сеткой противомоскитной)  качелей "Орлеан"</t>
  </si>
  <si>
    <t>ИЯУБ43.21.02.000</t>
  </si>
  <si>
    <t>Универсальный матрац на качели 170 зеленый.бордовый</t>
  </si>
  <si>
    <t>Универсальный матрац на качели 180 зеленый.бордовый</t>
  </si>
  <si>
    <t>ИЯУБ31.16  ИЯУБ32,16</t>
  </si>
  <si>
    <t>ИЯУБ29.16  ИЯУБ30,16</t>
  </si>
  <si>
    <t>с1081</t>
  </si>
  <si>
    <t>Стяжка ИЯУБ4.07.01.005(стандарт)</t>
  </si>
  <si>
    <t>"Орлеан"</t>
  </si>
  <si>
    <t>с1268</t>
  </si>
  <si>
    <t>ИЯУБ43.21.00.000</t>
  </si>
  <si>
    <t>Дуга тента ИЯУБ46.17.01.005  габи</t>
  </si>
  <si>
    <t>Подножник " И 44.92.00.008(кач Солнышко5)</t>
  </si>
  <si>
    <t>Фиксатор ИЯУБ3.07.01.007 ,ИЯУБ3.07.01.010</t>
  </si>
  <si>
    <t>Колпачок М6 И11.92.00.00.05,  М8 И8.98.01.008</t>
  </si>
  <si>
    <t>Колпачок М10 И11.01.01.011</t>
  </si>
  <si>
    <t>Опора И18.96.16.000</t>
  </si>
  <si>
    <t>с1324</t>
  </si>
  <si>
    <t>Скамейка садовая(основание текстилен)</t>
  </si>
  <si>
    <t>ИЯУБ9.18.00.000</t>
  </si>
  <si>
    <t>Кресло-качалка "Нарочь"(м-ц текстилен)</t>
  </si>
  <si>
    <t>с983,с983/106</t>
  </si>
  <si>
    <t>ИУЯБ 42.21.00.000</t>
  </si>
  <si>
    <t xml:space="preserve"> с1255</t>
  </si>
  <si>
    <t>с1267мк</t>
  </si>
  <si>
    <t>с1170/2П</t>
  </si>
  <si>
    <t>с1170/1П</t>
  </si>
  <si>
    <t>ИЯУБ15.19.00.00.00.000</t>
  </si>
  <si>
    <t>ИЯУБ15.19.00.00.00.000-01</t>
  </si>
  <si>
    <t>Стойка инфузионная ( на подножниках)</t>
  </si>
  <si>
    <t>с1196</t>
  </si>
  <si>
    <t>с1197</t>
  </si>
  <si>
    <t>с1253к</t>
  </si>
  <si>
    <t>ИЯУБ30.19.00.000</t>
  </si>
  <si>
    <t>ИЯУБ30.19.00.000-01</t>
  </si>
  <si>
    <t>ИЯУБ44.20.00.000</t>
  </si>
  <si>
    <t>И18.96</t>
  </si>
  <si>
    <t>"Здоровье-3" (без опций)</t>
  </si>
  <si>
    <t>без барьер без кронш.кап. Без крншт.переносн</t>
  </si>
  <si>
    <t>с1132мк/1</t>
  </si>
  <si>
    <t>с1123м/1</t>
  </si>
  <si>
    <t>с1124м/1</t>
  </si>
  <si>
    <t>с1253п</t>
  </si>
  <si>
    <t>ИЯУБ44.20.00.000-01</t>
  </si>
  <si>
    <t>Кровать-тумба садовая "Верона"   (РБ)</t>
  </si>
  <si>
    <t>1305 ома</t>
  </si>
  <si>
    <t>ИЯУБ32.20.00.000</t>
  </si>
  <si>
    <t>"Здоровье-1" (без опций)</t>
  </si>
  <si>
    <t>Кровать раскладная "LIMA"</t>
  </si>
  <si>
    <t xml:space="preserve">Кровати медицинские ( с матрацем) </t>
  </si>
  <si>
    <t>Чехлы  мягких элементов качелей "Палермо""Палермо-Премиум"(к-т)</t>
  </si>
  <si>
    <t>Полка ИЯУБ 8.98.01.007(Люкс2) 1шт</t>
  </si>
  <si>
    <r>
      <t>"Юниор"  матрац мягкий S-10</t>
    </r>
    <r>
      <rPr>
        <sz val="11"/>
        <rFont val="Arial Cyr"/>
        <family val="2"/>
        <charset val="204"/>
      </rPr>
      <t>(уп-ка гофрокартон+пленка т/у)</t>
    </r>
  </si>
  <si>
    <r>
      <t xml:space="preserve">"Юниор"  матрац жесткий </t>
    </r>
    <r>
      <rPr>
        <sz val="10"/>
        <rFont val="Arial Cyr"/>
        <family val="2"/>
        <charset val="204"/>
      </rPr>
      <t xml:space="preserve"> (уп-ка гофрокартон+пленка т/у)</t>
    </r>
  </si>
  <si>
    <r>
      <t>"Авиценна-3"</t>
    </r>
    <r>
      <rPr>
        <sz val="10"/>
        <rFont val="Arial Cyr"/>
        <family val="2"/>
        <charset val="204"/>
      </rPr>
      <t>(с рамой Балканского,на опорах)</t>
    </r>
  </si>
  <si>
    <t>"Роберто"     (м-ц текстилен)</t>
  </si>
  <si>
    <t>ИЯУБ 45.21.00.000</t>
  </si>
  <si>
    <t>с404</t>
  </si>
  <si>
    <t>Полка качелей  ИЯУБ4.07.01.004(Стандарт2) 1шт</t>
  </si>
  <si>
    <t>с649,649/12</t>
  </si>
  <si>
    <t>c1104/131/1</t>
  </si>
  <si>
    <t>с910  с911</t>
  </si>
  <si>
    <t>Стойка инфузионная (на роликовых опорах)</t>
  </si>
  <si>
    <t>Фиксатор ИЯУБ7.13.02.002 :  ИЯУБ7.13.02.002-01</t>
  </si>
  <si>
    <t>Подножник И9.87.00.00.002 ( табурет)</t>
  </si>
  <si>
    <t>Заглушка ИЯУБ11.13.00.002  ИЯУБ11.13.00.004</t>
  </si>
  <si>
    <t>Опора передняя ИЯУБ13.10.01.002 кач Турин,Родео</t>
  </si>
  <si>
    <t xml:space="preserve">с1136 </t>
  </si>
  <si>
    <t>Тент качелей "Люкс-2","Люкс-3"</t>
  </si>
  <si>
    <t xml:space="preserve">Тент качелей "Турин" </t>
  </si>
  <si>
    <t>Мягкий элемент кресла-шезлонга"Альберто-2" "Альберто-3"(тафтинг)</t>
  </si>
  <si>
    <t xml:space="preserve">Комплект опор дуги ИЯУБ41.92.01.021(4шт) Э5.20.00.000 </t>
  </si>
  <si>
    <t>Узел А  универсальный в сборе  на качели  -комплект 2шт РБ</t>
  </si>
  <si>
    <t>нге</t>
  </si>
  <si>
    <t>с917, с1264</t>
  </si>
  <si>
    <t xml:space="preserve">"Элиз"  </t>
  </si>
  <si>
    <r>
      <t xml:space="preserve">Игровой комплекс </t>
    </r>
    <r>
      <rPr>
        <sz val="12"/>
        <rFont val="Arial Cyr"/>
        <family val="2"/>
        <charset val="204"/>
      </rPr>
      <t xml:space="preserve"> "Ракета" (кольца+скалодром) </t>
    </r>
  </si>
  <si>
    <t>Матрац к кр-ти "Норд,Вест-800" (без наматрацника)</t>
  </si>
  <si>
    <t>Матрац к кр-ти "Норд,Вест-700"  (без наматрацника)</t>
  </si>
  <si>
    <t xml:space="preserve">Стол набора "Андреа" </t>
  </si>
  <si>
    <t>Шатер "Дачный" (с боковинами из противомоскитной сетки,)</t>
  </si>
  <si>
    <r>
      <rPr>
        <b/>
        <sz val="12"/>
        <rFont val="Arial Cyr"/>
        <family val="2"/>
        <charset val="204"/>
      </rPr>
      <t xml:space="preserve">Кровать трансформер </t>
    </r>
    <r>
      <rPr>
        <sz val="12"/>
        <rFont val="Arial Cyr"/>
        <family val="2"/>
        <charset val="204"/>
      </rPr>
      <t>"KRISTIN"</t>
    </r>
  </si>
  <si>
    <t xml:space="preserve">Качели садовые   </t>
  </si>
  <si>
    <r>
      <rPr>
        <b/>
        <sz val="12"/>
        <rFont val="Arial Cyr"/>
        <family val="2"/>
        <charset val="204"/>
      </rPr>
      <t>Качели подвесные</t>
    </r>
    <r>
      <rPr>
        <sz val="12"/>
        <rFont val="Arial Cyr"/>
        <family val="2"/>
        <charset val="204"/>
      </rPr>
      <t>"Лодочка"</t>
    </r>
    <r>
      <rPr>
        <sz val="12"/>
        <rFont val="Arial Cyr"/>
        <family val="2"/>
        <charset val="204"/>
      </rPr>
      <t xml:space="preserve">(сиденье качелей детских)  </t>
    </r>
  </si>
  <si>
    <r>
      <rPr>
        <b/>
        <sz val="12"/>
        <rFont val="Arial Cyr"/>
        <family val="2"/>
        <charset val="204"/>
      </rPr>
      <t>Качели подвесные"</t>
    </r>
    <r>
      <rPr>
        <sz val="12"/>
        <rFont val="Arial Cyr"/>
        <family val="2"/>
        <charset val="204"/>
      </rPr>
      <t>Лео"</t>
    </r>
    <r>
      <rPr>
        <sz val="12"/>
        <rFont val="Arial Cyr"/>
        <family val="2"/>
        <charset val="204"/>
      </rPr>
      <t xml:space="preserve">(сиденье качелей детских) </t>
    </r>
  </si>
  <si>
    <t>с1180</t>
  </si>
  <si>
    <t>Мягкие элементы  качелей-шатер ИЯУБ25.17</t>
  </si>
  <si>
    <t>ИЯУБ25.17.05.000</t>
  </si>
  <si>
    <t>Тент качелей садовых Алекс"</t>
  </si>
  <si>
    <t>ИЯУБ23.17.02.000</t>
  </si>
  <si>
    <t>ИЯУБ22.17.02.000</t>
  </si>
  <si>
    <t>Тент качелей садовых "Марио"</t>
  </si>
  <si>
    <t>Тент качелей садовых "Пагода"</t>
  </si>
  <si>
    <t>ИЯУБ29.20</t>
  </si>
  <si>
    <t>ИЯУБ12.18.02.000</t>
  </si>
  <si>
    <t>Тент( с сеткой противомоскитной)  качелей "Саванна Flower"</t>
  </si>
  <si>
    <t>ИЯУБ34.20.00.002</t>
  </si>
  <si>
    <t xml:space="preserve">Мягкий элемент  с подголовником лежак-кресла"Таити" </t>
  </si>
  <si>
    <t>ИЯУБ6.05.02.000</t>
  </si>
  <si>
    <t>с1123</t>
  </si>
  <si>
    <t>Мягкие элементы   качелей "Турин -Премиум"Flower"</t>
  </si>
  <si>
    <t xml:space="preserve"> "NORDAN"</t>
  </si>
  <si>
    <t>Кровать медицинская "Юнова-4Г" с гидроприводом приводом (с матрацем, с рамой Балканского, спинки  пластиковые)</t>
  </si>
  <si>
    <t>Тент( с сеткой противомоскитной)  качелей "Александрия"</t>
  </si>
  <si>
    <t>"Надин" матрац мягкий   крошка s-60(уп-ка гофрокартон+пленка т/у)</t>
  </si>
  <si>
    <t>"Надин" матрац мягкий   s-50 (уп-ка гофрокартон+пленка т/у)</t>
  </si>
  <si>
    <t>новые</t>
  </si>
  <si>
    <t>Пружинный подвес ИЯУБ13.10.01.018(1шт)</t>
  </si>
  <si>
    <t>Комплект узлов А универсальных ИЯУБ34.18.01.000(2шт) Э4.20.00.000.</t>
  </si>
  <si>
    <t>Мягкий элемент кресла -качалки "Нарочь"(текстилен)</t>
  </si>
  <si>
    <t>Стяжка левая ИЯУБ3.15.01.008(Варна)</t>
  </si>
  <si>
    <t>Стяжка правая ИЯУБ3.15.01.009(Варна)</t>
  </si>
  <si>
    <t>ИЯУБ48.20.00.000</t>
  </si>
  <si>
    <t xml:space="preserve">"МЕРI " </t>
  </si>
  <si>
    <t>726-17-1139,                                                            726-19-1050</t>
  </si>
  <si>
    <r>
      <t xml:space="preserve">"Мерелин"   </t>
    </r>
    <r>
      <rPr>
        <sz val="9"/>
        <rFont val="Arial Cyr"/>
        <family val="2"/>
        <charset val="204"/>
      </rPr>
      <t>РБ</t>
    </r>
  </si>
  <si>
    <t>ИЯУБ7.22.00.000</t>
  </si>
  <si>
    <t>Кровать раскладная "София" матрац жесткий</t>
  </si>
  <si>
    <t>Опора задняя ИЯУБ8.13.01.003 кач Турин</t>
  </si>
  <si>
    <t>ИЯУБ9.22.00.000</t>
  </si>
  <si>
    <t>ИЯУБ11.22.00.000</t>
  </si>
  <si>
    <t>ИЯУБ14.12.00.000</t>
  </si>
  <si>
    <t>Кресло-качалка "Аттика"</t>
  </si>
  <si>
    <t>Нарочь с238 упаковка по 1шт в коробку</t>
  </si>
  <si>
    <t>с1346</t>
  </si>
  <si>
    <t>ИЯУБ15.22.00.000</t>
  </si>
  <si>
    <t>с1344</t>
  </si>
  <si>
    <t>ИЯУБ10.13.03.000</t>
  </si>
  <si>
    <t>Опора задняя ИЯУБ29.20.01.003,-01(Александрия)</t>
  </si>
  <si>
    <t>Мягкий элемент качелей"Пагода"</t>
  </si>
  <si>
    <t>ИЯУБ22.17</t>
  </si>
  <si>
    <t>"Альвина"</t>
  </si>
  <si>
    <t>нов арт</t>
  </si>
  <si>
    <t xml:space="preserve">"Здоровье-2"   (без опций) </t>
  </si>
  <si>
    <t>Основание качелей "Бари"(ткань полипр)</t>
  </si>
  <si>
    <t>Комплект метизов к качелям"Стандарт-NOVA" "Варна"</t>
  </si>
  <si>
    <t>Опора задняя ИЯУБ17.11.01.004,-01(Палермо,Палермо-Премиум,Саванна,Cаванна Flower)</t>
  </si>
  <si>
    <t>Опора передняя ИЯУБ17.11.01.018(Мастак2,Мастак-Премиум,Палермо-Премиум,Саванна,Cаванна Flower)</t>
  </si>
  <si>
    <t>Опора задняя ИЯУБ8.15.01.003 кач Турин-Премиум, ТуринПремиум FlowerАзалия</t>
  </si>
  <si>
    <t>Стяжка левая ИЯУБ14.02.00.002(солнышко3;5)</t>
  </si>
  <si>
    <t>Стяжка левая ИЯУБ10.05.00.001(солнышко3;5)</t>
  </si>
  <si>
    <t>Связь ИЯУБ8.15.01.100(ТуринПрем,Азалия,Элиз)</t>
  </si>
  <si>
    <t>Кронштейн в сборе ИЯУБ8.15.01.520СБ(ТуринПрем,Азалия,Элиз)</t>
  </si>
  <si>
    <t>Кресло складное набора "Анкона"  (м-ц жестк.текстилен  )</t>
  </si>
  <si>
    <t>Стол "Бавария" ф800</t>
  </si>
  <si>
    <t>Тент качелей садовых "Мартинелла","Фьюджи"</t>
  </si>
  <si>
    <t>Спинка ИЯУБ17.11.01.300 СБ кач,Палермо-Премиум</t>
  </si>
  <si>
    <t>ИЯУБ14.16.01.003</t>
  </si>
  <si>
    <t>ИЯУБ9.07.01.100СБ.-01</t>
  </si>
  <si>
    <t>ИЯУБ10.13.05.200СБ</t>
  </si>
  <si>
    <t>ИЯУБ17.11.01.400,-01</t>
  </si>
  <si>
    <t>ИЯУБ13.10.01.600СБ,-01</t>
  </si>
  <si>
    <t>Боковина качелей " Палермо-Премиум"</t>
  </si>
  <si>
    <t>Боковина в сборе  качелей "Бари"</t>
  </si>
  <si>
    <t>Боковина в сборе качелей Барселона</t>
  </si>
  <si>
    <t>Боковина  качелей  Габи</t>
  </si>
  <si>
    <t>ИЯУБ14.02.00.005</t>
  </si>
  <si>
    <t>Сиденье качелей "Солнышко 3,5"</t>
  </si>
  <si>
    <t>ИЯУБ10.05.02.000</t>
  </si>
  <si>
    <t>ИЯУБ14.02.000.003</t>
  </si>
  <si>
    <t>Дуга подвесная качелей дет"Солнышко5"</t>
  </si>
  <si>
    <t>Направляющая качелей дет"Солнышко5"</t>
  </si>
  <si>
    <t>Боковина  качелей  "Фьюджи"</t>
  </si>
  <si>
    <t>ИЯУБ11.17.01.201</t>
  </si>
  <si>
    <t>Боковина в сборе качелей "Люкс2,3" " Мастак","Мастак-Премиум"</t>
  </si>
  <si>
    <t>Боковина в сборе  качелей "Родео"</t>
  </si>
  <si>
    <t>ИЯУБ11.17.01.200 СБ</t>
  </si>
  <si>
    <t>Дуга  левая ИЯУБ10.13.05.003,Дуга правая ИЯУБ10.13.05.004 (качели Невада)</t>
  </si>
  <si>
    <t>Дуга  левая ИЯУБ17.11.01.005,Дуга правая ИЯУБ17.11.01.006 (качелиПалермо-Премиум))</t>
  </si>
  <si>
    <t>ИЯУБ11.17.01.100-01</t>
  </si>
  <si>
    <t>Стойка в сборе  качелей Мартинелла</t>
  </si>
  <si>
    <t>Комплект метизов к качелям"Палермо" "Палермо-Премиум"","Саванна"</t>
  </si>
  <si>
    <t>Чехлы мягких элементов качелей садовых"Габи</t>
  </si>
  <si>
    <t>ИЯУБ21.04.04.000</t>
  </si>
  <si>
    <t>И41.92.15.000</t>
  </si>
  <si>
    <t>Тент( с сеткой противомоскитной)  качелей "Турин-Премиум  Flower"</t>
  </si>
  <si>
    <t>ИЯУБ34.20.01.000</t>
  </si>
  <si>
    <t>ИЯУБ21.04.5.000</t>
  </si>
  <si>
    <t>ИЯУБ34.20.02.000</t>
  </si>
  <si>
    <t>ИЯУБ17.11.05.000</t>
  </si>
  <si>
    <t>ИЯУБ8.13</t>
  </si>
  <si>
    <t>ИЯУБ8.13.00,000</t>
  </si>
  <si>
    <t>ИЯУБ98.13.00,000</t>
  </si>
  <si>
    <t xml:space="preserve"> "Патти" </t>
  </si>
  <si>
    <t>"Кальяри"</t>
  </si>
  <si>
    <t>с1210,с1210/119п</t>
  </si>
  <si>
    <t>с861,с862(к арт по ассортименту ткани)</t>
  </si>
  <si>
    <t>с863,c864 (к арт по ассортименту ткани)</t>
  </si>
  <si>
    <t>ИЯУБ3.12.05.000</t>
  </si>
  <si>
    <t>Стул " Wood"</t>
  </si>
  <si>
    <t>ИЯУБ29.22.00.000</t>
  </si>
  <si>
    <t>Стол " Wood"</t>
  </si>
  <si>
    <t>Стол обеденный-2</t>
  </si>
  <si>
    <t>с1364</t>
  </si>
  <si>
    <t>ИЯУБ39.22.00.000</t>
  </si>
  <si>
    <t>Скамья "Эрвин"</t>
  </si>
  <si>
    <t>Стол "Эрвин"</t>
  </si>
  <si>
    <t>Кресло"Эрвин</t>
  </si>
  <si>
    <t>ИЯУБ27.22.00.000</t>
  </si>
  <si>
    <t>ИЯУБ28.22.00.000</t>
  </si>
  <si>
    <t>ИЯУБ31.22.00.000</t>
  </si>
  <si>
    <t>c5л</t>
  </si>
  <si>
    <t xml:space="preserve">Кресло складное набора "Андреа"   (основание сетка просечно-вытяжная, мягкий элемент только на сиденье) </t>
  </si>
  <si>
    <t>"    "</t>
  </si>
  <si>
    <t>с907 с1261 с1333</t>
  </si>
  <si>
    <t>57шт на ост -6шт 22,11,22=51</t>
  </si>
  <si>
    <t>ИЯУБ6.19.00.000</t>
  </si>
  <si>
    <t>ИЯУБ7.19.00.000</t>
  </si>
  <si>
    <t>ИЯУБ18.18.00.000</t>
  </si>
  <si>
    <t>ИЯУБ17.18.00.00</t>
  </si>
  <si>
    <t>ИЯУБ 5.22.00.000</t>
  </si>
  <si>
    <t>ИЯУБ41.22.00.000</t>
  </si>
  <si>
    <t>ИЯУБ42.22.00.000</t>
  </si>
  <si>
    <t>ИЯУБ43.22.00.000</t>
  </si>
  <si>
    <t>ИЯУБ44.22.00.000</t>
  </si>
  <si>
    <t>ИЯУБ45.22.00.000</t>
  </si>
  <si>
    <t>ИЯУБ46.22.00.000</t>
  </si>
  <si>
    <t>ИЯУБ47.22.00.000</t>
  </si>
  <si>
    <t>ИЯУБ49.22.00.000</t>
  </si>
  <si>
    <t>ИЯУБ23.22.00.000</t>
  </si>
  <si>
    <t>ИЯУБ23.22.00.000-01</t>
  </si>
  <si>
    <t>ИЯУБ51.22.00.000</t>
  </si>
  <si>
    <t>ТУ РБ 05894597.011.-98</t>
  </si>
  <si>
    <t>с1363</t>
  </si>
  <si>
    <t>с1387</t>
  </si>
  <si>
    <t>с1388</t>
  </si>
  <si>
    <t>с1389</t>
  </si>
  <si>
    <t>с1390</t>
  </si>
  <si>
    <t>с1391</t>
  </si>
  <si>
    <t>с1392</t>
  </si>
  <si>
    <t>с1393</t>
  </si>
  <si>
    <t>с1395</t>
  </si>
  <si>
    <t>с1396</t>
  </si>
  <si>
    <t>Скамейка садовая(без мягкого элемента)</t>
  </si>
  <si>
    <t>ТУ ВY 700049597.044-2018</t>
  </si>
  <si>
    <t>ТУ ВY 700049597.045-2018</t>
  </si>
  <si>
    <t xml:space="preserve"> "Адель"(диван+2кресла+стол)</t>
  </si>
  <si>
    <t>ТУ ВУ 700049597.046-2018</t>
  </si>
  <si>
    <t>"Навити"</t>
  </si>
  <si>
    <t>с1378</t>
  </si>
  <si>
    <t>"Sundays Garden  Бари-1"</t>
  </si>
  <si>
    <t>"Sundays Garden  Габи-2"</t>
  </si>
  <si>
    <t>"Sundays Garden  Габи-1"</t>
  </si>
  <si>
    <t>"Sundays Garden  Турин-2"</t>
  </si>
  <si>
    <t>"Sundays Garden  Варна-1"</t>
  </si>
  <si>
    <t xml:space="preserve"> "Мишель"(диван+2кресла+стол)м/э ткань мебельная</t>
  </si>
  <si>
    <t xml:space="preserve"> "Мишель-2"(диван+2кресла+стол)  м/э ткань мебельная</t>
  </si>
  <si>
    <t xml:space="preserve"> "Мишель-2" с обеденным столом (диван+2кресла+стол)  м/э ткань мебельная</t>
  </si>
  <si>
    <t>940171000 9</t>
  </si>
  <si>
    <t>ИЯУБ4.12.00.000</t>
  </si>
  <si>
    <t>ИЯУБ2.11.00.000</t>
  </si>
  <si>
    <t>ИЯУБ11.16.00.000</t>
  </si>
  <si>
    <t>ИЯУБ30.176.00.000</t>
  </si>
  <si>
    <t>" Рица"</t>
  </si>
  <si>
    <t>ИЯУБ10.13.02.000</t>
  </si>
  <si>
    <t>ИЯУБ4.07.02.000</t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</si>
  <si>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 (с барьерами боковыми,инфуз.стойкой,полкой,кронштейном переставным,на колесах)</t>
    </r>
  </si>
  <si>
    <t>ТУ ВУ  700049597.051-2021</t>
  </si>
  <si>
    <t>ТУ ВУ  700049597.050-2021</t>
  </si>
  <si>
    <t>с1374</t>
  </si>
  <si>
    <t>Чехлы  мягких элементов качелей "Мастак " с подголовниками</t>
  </si>
  <si>
    <t>Тент качелей садовых "мастак-2"</t>
  </si>
  <si>
    <t>ИЯУБ6.17.02.000</t>
  </si>
  <si>
    <t>Основание качелей "Мартинелла"(ткань полипр+тк.Кондор)</t>
  </si>
  <si>
    <t>Основание качелей "Габи"(ткань полипр+тк.Кондор)</t>
  </si>
  <si>
    <t>ИЯУБ14.16.01.110</t>
  </si>
  <si>
    <t>ИЯУБ1.17.01.110</t>
  </si>
  <si>
    <t>Мягкий элемент  качелей садовых"Мартинелла"</t>
  </si>
  <si>
    <t>Мяг.элем.качелей садовых"Стандарт-2" (лист)  компл.</t>
  </si>
  <si>
    <t>Мягкий элемент  качелей садовых"Фьюджи"</t>
  </si>
  <si>
    <t>ИЯУБ27.18.03.000</t>
  </si>
  <si>
    <t>Чехлы  мягких элементов качелей "Мартинелла"       ."Фьюджи"            (к-т)</t>
  </si>
  <si>
    <t xml:space="preserve">ИЯУБ11.17.03.00.000;  ИЯУБ27.18.03.000 </t>
  </si>
  <si>
    <t>Чехлы  мягких элементов качелей "Саванна "(к-т)</t>
  </si>
  <si>
    <t>ИЯУБ12.18.03.000</t>
  </si>
  <si>
    <t xml:space="preserve">Чехлы  мягких элементов качелей-шатра </t>
  </si>
  <si>
    <t>ИЯУБ25.17.05.00.00.000</t>
  </si>
  <si>
    <t>Чехлы  мягких элементов с подголовником  качелей"Азалия" "(к-т)</t>
  </si>
  <si>
    <t>ИЯУБ20.19.02,.000</t>
  </si>
  <si>
    <t>Тяга ( кач Стандарт-2)ИЯУБ4.07.01.007</t>
  </si>
  <si>
    <t>ИЯУБ4.07.01.007</t>
  </si>
  <si>
    <t>ИЯУБ25.02.00.002</t>
  </si>
  <si>
    <t>ИЯУБ10.05.00.001</t>
  </si>
  <si>
    <t>ИЯУБ4.07.01.005</t>
  </si>
  <si>
    <t>ИЯУБ3.15.01.008</t>
  </si>
  <si>
    <t>ИЯУБ3.15.01.009</t>
  </si>
  <si>
    <t>ИЯУБ8.15.01.100</t>
  </si>
  <si>
    <t>ИЯУБ8.15.01.520СБ</t>
  </si>
  <si>
    <t>И41.92.01.021</t>
  </si>
  <si>
    <t>Директор  ОАО"Ольса"</t>
  </si>
  <si>
    <t>ИЯУБ8.15.02.000</t>
  </si>
  <si>
    <t>"Вега"</t>
  </si>
  <si>
    <t>"Арго"</t>
  </si>
  <si>
    <t>"Амарис"</t>
  </si>
  <si>
    <t>"Калипсо"</t>
  </si>
  <si>
    <t>ИЯУБ39.20.00.000</t>
  </si>
  <si>
    <t>ИЯУБ40.20.00.000</t>
  </si>
  <si>
    <t>ИЯУБ57.22.00.000</t>
  </si>
  <si>
    <t>ИЯУБ58.22.00.000</t>
  </si>
  <si>
    <t>ИЯУБ52.22.00.000</t>
  </si>
  <si>
    <t>ИЯУБ21.17.01.000</t>
  </si>
  <si>
    <t>ИЯУБ21.17.01.000-01</t>
  </si>
  <si>
    <t>ИЯУБ15.20.00/000</t>
  </si>
  <si>
    <t>ИЯУБ27.17.02.000</t>
  </si>
  <si>
    <t>Матрац кровати-тумбы "Отдых"</t>
  </si>
  <si>
    <t>ИЯУБ2.11.03.000</t>
  </si>
  <si>
    <t>с1394</t>
  </si>
  <si>
    <t>с 89м ,с89м/136 с89м/141</t>
  </si>
  <si>
    <t>матрацИЯУБ16.19.08.01.000+наматрацник ИЯУБ16.19.08.03.000</t>
  </si>
  <si>
    <t>Мягкие элементы  качелей "Элит"</t>
  </si>
  <si>
    <t>ИЯУБ26.18.03.000</t>
  </si>
  <si>
    <t>ИЯУБ5.15,.02.0000</t>
  </si>
  <si>
    <t>Ширма медицинская 3-х секционная(на роликах ,полотно клеенка)</t>
  </si>
  <si>
    <t>с1232к</t>
  </si>
  <si>
    <t>ИЯУБ26.20.00.000</t>
  </si>
  <si>
    <t>с1251к</t>
  </si>
  <si>
    <t>ИЯУБ43.20.00.000</t>
  </si>
  <si>
    <t>с1232п</t>
  </si>
  <si>
    <t>ИЯУБ26.20.00.000-01</t>
  </si>
  <si>
    <t>Ширма медицинская 2-х секционная(на роликах,основание плита из полистирола)</t>
  </si>
  <si>
    <t>с1251п</t>
  </si>
  <si>
    <t>Начальник ФЭУ</t>
  </si>
  <si>
    <t>И.А.Парфёнова</t>
  </si>
  <si>
    <t>ИЯУБ2.22.00.000</t>
  </si>
  <si>
    <t>Кресло садовое вращающее    "Белла"</t>
  </si>
  <si>
    <t>с1326</t>
  </si>
  <si>
    <t>Шезлонг пляжный</t>
  </si>
  <si>
    <t>ИЯУБ1.22.00.000</t>
  </si>
  <si>
    <t>ТУ BY 700049597.033-2007</t>
  </si>
  <si>
    <t>А.М.Бигдай</t>
  </si>
  <si>
    <t>Дуга опорная ИЯУБ17.11.01.001(Палермо-Премиум)</t>
  </si>
  <si>
    <t>ИЯУБ11.17.01.100</t>
  </si>
  <si>
    <t>ИЯУБ17.11.01.001</t>
  </si>
  <si>
    <t>Стол набора "Прованс" 840х840</t>
  </si>
  <si>
    <t>Дуга опорная ИЯУБ9.07.01.001 (мастак)</t>
  </si>
  <si>
    <t>с1357,с1360,с1417</t>
  </si>
  <si>
    <t>с1358,с1361,с1418</t>
  </si>
  <si>
    <t>с1359,с1362,с1419</t>
  </si>
  <si>
    <t xml:space="preserve"> "Габи"</t>
  </si>
  <si>
    <t xml:space="preserve"> "Келли" </t>
  </si>
  <si>
    <t xml:space="preserve"> "Бари"</t>
  </si>
  <si>
    <t xml:space="preserve"> "Невада"</t>
  </si>
  <si>
    <t xml:space="preserve">"Мартинелла" </t>
  </si>
  <si>
    <t>"Рагнеда"</t>
  </si>
  <si>
    <t>с1410</t>
  </si>
  <si>
    <t xml:space="preserve"> "Мастак" </t>
  </si>
  <si>
    <t>ИЯУБ59.22.00.000</t>
  </si>
  <si>
    <t xml:space="preserve"> "Мастак-Премиум" </t>
  </si>
  <si>
    <t>"Палермо"</t>
  </si>
  <si>
    <t>"Томас"(тафтинг,поролон+синтепон)</t>
  </si>
  <si>
    <t xml:space="preserve">"Люкс-3"  ( м/э  с тафтингом) </t>
  </si>
  <si>
    <t>"Фьюджи"</t>
  </si>
  <si>
    <t>Кровать бытовая "Эстер"</t>
  </si>
  <si>
    <t>Кровать бытовая "Ирма"</t>
  </si>
  <si>
    <t>Кровать бытовая двухярусная"Эстер-2"</t>
  </si>
  <si>
    <t>Кровать бытовая двухярусная "Ирма-2"</t>
  </si>
  <si>
    <t xml:space="preserve">Стол  складной" Турист" </t>
  </si>
  <si>
    <t xml:space="preserve"> "Глория-2"(диван+2кресла+стол)</t>
  </si>
  <si>
    <t xml:space="preserve"> "Глория-2"(диван+2кресла+стол обеденный) </t>
  </si>
  <si>
    <t xml:space="preserve"> "Мишель"(диван+2кресла+стол)  </t>
  </si>
  <si>
    <t xml:space="preserve"> "Мишель-2 Прованс "(диван+2кресла+стол)</t>
  </si>
  <si>
    <t xml:space="preserve">"Люкс-3" </t>
  </si>
  <si>
    <t>с1192</t>
  </si>
  <si>
    <r>
      <t xml:space="preserve">Тент универсальный для качелей садовых </t>
    </r>
    <r>
      <rPr>
        <sz val="11"/>
        <rFont val="Arial Cyr"/>
        <family val="2"/>
        <charset val="204"/>
      </rPr>
      <t>("Мартинелла","Фьюджи" )</t>
    </r>
  </si>
  <si>
    <r>
      <t xml:space="preserve">Тент универсальный качелей садовых          </t>
    </r>
    <r>
      <rPr>
        <sz val="11"/>
        <rFont val="Arial Cyr"/>
        <family val="2"/>
        <charset val="204"/>
      </rPr>
      <t xml:space="preserve">  ("Варна,"Стандарт-NOV","Стандарт-2")</t>
    </r>
  </si>
  <si>
    <r>
      <t xml:space="preserve">Тент универсальный для качелей  садовых    </t>
    </r>
    <r>
      <rPr>
        <sz val="11"/>
        <rFont val="Arial Cyr"/>
        <family val="2"/>
        <charset val="204"/>
      </rPr>
      <t xml:space="preserve"> ("Люкс-2","Люкс-3","Новара","Родео,""Родел-2","Женева" )</t>
    </r>
  </si>
  <si>
    <t xml:space="preserve">Тент качелей садовых "Элит" </t>
  </si>
  <si>
    <t>Поперечка тента ИЯУБ9.13.01.002 (качТурин-Премиум,Азалия,Альвина,Орлеан)</t>
  </si>
  <si>
    <t>ИЯУБ17.11.01.003</t>
  </si>
  <si>
    <t>Поперечка тента ИЯУБ17.11.01.003  (кач Палермо-Премиум,Саванна,Мастак-2, Инфинити)</t>
  </si>
  <si>
    <t>ИЯУБ17.11.01.002</t>
  </si>
  <si>
    <t>ИЯУБ9.13.01.002</t>
  </si>
  <si>
    <t>Дуга тента ИЯУБ17.11.01.002  (качПалермо-Премиум ,Саванна,  Турин-Премиум, Александрия)</t>
  </si>
  <si>
    <t>с1411</t>
  </si>
  <si>
    <t>с1412</t>
  </si>
  <si>
    <t>с1413</t>
  </si>
  <si>
    <t>с1414</t>
  </si>
  <si>
    <t xml:space="preserve">ИЯУБ 6.04.01.600 </t>
  </si>
  <si>
    <t xml:space="preserve"> ИЯУБ9.07.01.200СБ </t>
  </si>
  <si>
    <t>И11.01.03.400СБ</t>
  </si>
  <si>
    <t xml:space="preserve">И11.01.03.300 СБ </t>
  </si>
  <si>
    <t xml:space="preserve"> ИЯУБ13.10.01.200</t>
  </si>
  <si>
    <t xml:space="preserve"> ИЯУБ17.11.01.300 СБ </t>
  </si>
  <si>
    <t xml:space="preserve"> ИЯУБ9.07.01.200СБ</t>
  </si>
  <si>
    <t xml:space="preserve"> ИЯУБ17.11.01.200 </t>
  </si>
  <si>
    <t xml:space="preserve"> ИЯУБ13.10.01.300 </t>
  </si>
  <si>
    <t>Сиденье ИЯУБ17.11.01.200 кач,Палермо-Премиум,Саванна</t>
  </si>
  <si>
    <t>с1122м/1,с1122м/1(ЕАЭС)</t>
  </si>
  <si>
    <t>с1121м/2,</t>
  </si>
  <si>
    <t>ИЯУБ21.19-03</t>
  </si>
  <si>
    <t>ИЯУБ46.17.01.301</t>
  </si>
  <si>
    <t>ИЯУБ46.17.01.201</t>
  </si>
  <si>
    <t>Дуга опорная левая качелей "Габи"</t>
  </si>
  <si>
    <t>Дуга опорная  правая  качелей " Габи"</t>
  </si>
  <si>
    <t>,с1121м,с1121м/1(ЕАЭС)</t>
  </si>
  <si>
    <t>с334м,                                   с334м(ЕАЭС)</t>
  </si>
  <si>
    <t>с334м,                                                с334м/1(ЕАЭС)</t>
  </si>
  <si>
    <t>с335м,                                с335м(ЕАЭС)</t>
  </si>
  <si>
    <t>с335м,                                             с335м/1(ЕАЭС)</t>
  </si>
  <si>
    <t>с336м,                               с336м/1(ЕАЭС)</t>
  </si>
  <si>
    <t>с336м,                                 с336м(ЕАЭС)</t>
  </si>
  <si>
    <t>"Здоровье-1"(без опций,спинки с филенкой)</t>
  </si>
  <si>
    <t>"Здоровье-2"(без опций,спинки с филенкой)</t>
  </si>
  <si>
    <t>с1354,с1404,с1445</t>
  </si>
  <si>
    <t>с1353,с1403,с1446</t>
  </si>
  <si>
    <t>АМЕ1.31.17.00.004</t>
  </si>
  <si>
    <t>Опора дуги тента  для качелей садовых(универсальная) И41.92.01.021 -комплект 4шт  РБ</t>
  </si>
  <si>
    <t>Пружинный подвес для качелей садовых универсальный  ИЯУБ13.10.01.018-комплект 2шт)   РБ</t>
  </si>
  <si>
    <t>Кронштейн  в сборе качелей Палермо-Премиум</t>
  </si>
  <si>
    <t>726-18-1008     726-19-1049,  с1438</t>
  </si>
  <si>
    <t>Чехлы  мягких элементов качелей "Люкс-3"(к-т)</t>
  </si>
  <si>
    <t>с1409</t>
  </si>
  <si>
    <t>Дуга опорная ИЯУБ29.20.01.001(Александрия))</t>
  </si>
  <si>
    <t>ИЯУБ29.20.01.001</t>
  </si>
  <si>
    <t>Кронштейн   дуги ИЯУБ38.20.03.200СБ  (Александрия)</t>
  </si>
  <si>
    <t>ИЯУБ38.20.03.200СБ</t>
  </si>
  <si>
    <t>ИЯУБ9.07.01.001</t>
  </si>
  <si>
    <t>ИЯУБ13.10.01.100</t>
  </si>
  <si>
    <t xml:space="preserve"> ИЯУБ4.07.01.300СБ  </t>
  </si>
  <si>
    <t xml:space="preserve"> ИЯУБ3.07.01.300СБ</t>
  </si>
  <si>
    <t xml:space="preserve"> ИЯУБ18.11.01.002  </t>
  </si>
  <si>
    <t xml:space="preserve">ИЯУБ18.11.01.003 </t>
  </si>
  <si>
    <t xml:space="preserve">ИЯУБ3.07.01.003 </t>
  </si>
  <si>
    <t>ИЯУБ3.07.01.004-03</t>
  </si>
  <si>
    <t xml:space="preserve"> ИЯУБ17.11.01.002 </t>
  </si>
  <si>
    <t xml:space="preserve"> ИЯУБ8.13.01.002</t>
  </si>
  <si>
    <t>ЯУБ8.03.01.200</t>
  </si>
  <si>
    <t>ЯУБ8.03.01.400</t>
  </si>
  <si>
    <t xml:space="preserve"> ИЯУБ9.07.01.005  </t>
  </si>
  <si>
    <t xml:space="preserve">ИЯУБ9.13.01.002 </t>
  </si>
  <si>
    <t xml:space="preserve"> ИЯУБ8.03.01.300 </t>
  </si>
  <si>
    <t xml:space="preserve"> 8.03.01.002</t>
  </si>
  <si>
    <t xml:space="preserve">ИЯУБ3.07.01.003-01 </t>
  </si>
  <si>
    <t>ИЯУБ3.07.01.004-01</t>
  </si>
  <si>
    <t xml:space="preserve"> ИЯУБ3.07.01.003  </t>
  </si>
  <si>
    <t xml:space="preserve">ИЯУБ3.07.01.004 </t>
  </si>
  <si>
    <t xml:space="preserve">ИЯУБ3.07.01.004-02   </t>
  </si>
  <si>
    <t xml:space="preserve"> ИЯУБ3.07.01.003-02  </t>
  </si>
  <si>
    <t xml:space="preserve"> ИЯУБ9.07.01.004</t>
  </si>
  <si>
    <t xml:space="preserve">ИЯУБ46.17.01.005 </t>
  </si>
  <si>
    <t xml:space="preserve">13.98.007.001.-02.03 </t>
  </si>
  <si>
    <t xml:space="preserve"> ИЯУБ10.04.00.004,-01</t>
  </si>
  <si>
    <t>ИЯУБ12.04.00.001,-01</t>
  </si>
  <si>
    <t xml:space="preserve"> 13.87.006.00.011-01</t>
  </si>
  <si>
    <t xml:space="preserve"> ИЯУБ10.13.05.003,  ИЯУБ10.13.05.004 </t>
  </si>
  <si>
    <t>И8.98.01.301</t>
  </si>
  <si>
    <t xml:space="preserve">ЯУБ3.07.01.008 </t>
  </si>
  <si>
    <t xml:space="preserve"> ИЯУБ9.13.01.003     </t>
  </si>
  <si>
    <t xml:space="preserve"> ИЯУБ3.07.01.001 </t>
  </si>
  <si>
    <t xml:space="preserve"> ИЯУБ13.10.01.002 </t>
  </si>
  <si>
    <t xml:space="preserve">ИЯУБ8.15.01.004 </t>
  </si>
  <si>
    <t>ИЯУБ17.11.01.018</t>
  </si>
  <si>
    <t xml:space="preserve">ИЯУБ3.07.01.002-01,ИЯУБ3.07.01.002-01   </t>
  </si>
  <si>
    <t xml:space="preserve"> ИЯУБ8.13.01.003</t>
  </si>
  <si>
    <t>ИЯУБ29.20.01.003,-01</t>
  </si>
  <si>
    <t>ИЯУБ8.15.01.003</t>
  </si>
  <si>
    <t>ИЯУБ17.11.01.004,-01</t>
  </si>
  <si>
    <t xml:space="preserve">ИЯУБ13.10.01.014 </t>
  </si>
  <si>
    <t xml:space="preserve"> ИЯУБ17.11.01.005,                                       ИЯУБ17.11.01.006</t>
  </si>
  <si>
    <t>на продукцию(,комплектующие,детали,узлы), производимую ОАО "Ольса"</t>
  </si>
  <si>
    <t xml:space="preserve"> арт по ассортименту</t>
  </si>
  <si>
    <t xml:space="preserve"> И9.87.00.00.002 </t>
  </si>
  <si>
    <t>И1-85.00.00.006</t>
  </si>
  <si>
    <t xml:space="preserve"> И 44.92.00.008</t>
  </si>
  <si>
    <t xml:space="preserve"> ИЯУБ 11.17.01.0051</t>
  </si>
  <si>
    <t>И41.92.01.011-01</t>
  </si>
  <si>
    <t xml:space="preserve"> ИЯУБ9.07.01.012</t>
  </si>
  <si>
    <t xml:space="preserve"> ИЯУБ13.10.01.007 </t>
  </si>
  <si>
    <t xml:space="preserve"> И11.01.01.007</t>
  </si>
  <si>
    <r>
      <t>Набор " Wood"</t>
    </r>
    <r>
      <rPr>
        <sz val="11"/>
        <rFont val="Arial Cyr"/>
        <family val="2"/>
        <charset val="204"/>
      </rPr>
      <t>(4 стула+стол)</t>
    </r>
  </si>
  <si>
    <t>ИЯУБ29.20.06.000</t>
  </si>
  <si>
    <t>Мягкие элементы качелей "Габи"</t>
  </si>
  <si>
    <t>ИУБ45.17.</t>
  </si>
  <si>
    <t>касторама анал вега</t>
  </si>
  <si>
    <t xml:space="preserve">Чехлы  мягких элементов  качелей "Стандарт-NOVA"(к-т) </t>
  </si>
  <si>
    <t>Чехлы  мягких элементов  качелей "Стандарт-NOVA"(к-т) с чехлами подушек</t>
  </si>
  <si>
    <t>ИЯУБ25.17.02,00.00.000+ИЯУБ25.17.03.00.00.000+ИЯУБ25.17.04.00.00.000.</t>
  </si>
  <si>
    <t>Тент на качели -шатер ИЯУБ25,17(тент большой+тент малый+боковины-упаковка в мешок)</t>
  </si>
  <si>
    <t>Тент на качели -шатер ИЯУБ25,17(тент большой+тент малый(без боковин и сетки)-упаковка в мешок)</t>
  </si>
  <si>
    <t>ИЯУБ25.17.02.00.00.000+ИЯУБ25.17.03.00.00.000</t>
  </si>
  <si>
    <t>с1254п</t>
  </si>
  <si>
    <t>Опора задняя ИЯУБ9.07.01.03  Мастак,Мастак-Премиум</t>
  </si>
  <si>
    <t>ИЯУБ9.07.01.03</t>
  </si>
  <si>
    <t>ИЯУБ17.11.01.018-2шт+ ИЯУБ9.07.01.03-2шт</t>
  </si>
  <si>
    <t xml:space="preserve">Чехлы(без боковин)  мягких элементов  качелей "Сиена"(к-т)   </t>
  </si>
  <si>
    <t>ИЯУБ5.12.03.300</t>
  </si>
  <si>
    <t>ИЯУБ5.12.02.000</t>
  </si>
  <si>
    <t>Матрац кровати-тумбы "Вилия","Верона"</t>
  </si>
  <si>
    <t xml:space="preserve"> по ассортименту</t>
  </si>
  <si>
    <t>Упаковочное место №1 качелей "Мастак"</t>
  </si>
  <si>
    <t>Дуга тента ИЯУБ3.07.01.004-02   (кач КомфортМ)</t>
  </si>
  <si>
    <t>ИЯУБ3.07.01.004-02</t>
  </si>
  <si>
    <t>с451,с451/44</t>
  </si>
  <si>
    <t>Кресло-качалка "Санторини"</t>
  </si>
  <si>
    <t>кальк от 14,06,23</t>
  </si>
  <si>
    <t>с1174,с1174с,  с1174к  (ЕАЭС)</t>
  </si>
  <si>
    <t>с1193, с1193с,  с1193к</t>
  </si>
  <si>
    <t xml:space="preserve">с421н,с421нс, с421нк </t>
  </si>
  <si>
    <t>с419,  с419с,   с419к (ЕАЭС)</t>
  </si>
  <si>
    <t>с1254к</t>
  </si>
  <si>
    <t>с1252к</t>
  </si>
  <si>
    <t>ИЯУБ2.21.00.000</t>
  </si>
  <si>
    <t>с1252п</t>
  </si>
  <si>
    <t>ИЯУБ2.21.00.000-01</t>
  </si>
  <si>
    <t>Чехлы  мягких элементов качелей "Стандарт2"   без чехлов подушек                (к-т)</t>
  </si>
  <si>
    <r>
      <t>"Авиценна-5"</t>
    </r>
    <r>
      <rPr>
        <sz val="11"/>
        <rFont val="Arial Cyr"/>
        <family val="2"/>
        <charset val="204"/>
      </rPr>
      <t xml:space="preserve"> (без опций  на колесах: дополнительно  с барьерами)</t>
    </r>
  </si>
  <si>
    <t xml:space="preserve"> "Габи"(термоусадка)</t>
  </si>
  <si>
    <t xml:space="preserve"> с950, с1107</t>
  </si>
  <si>
    <t>с7кальк7,06,23</t>
  </si>
  <si>
    <t>продали июнь2023</t>
  </si>
  <si>
    <t>с949,с1501</t>
  </si>
  <si>
    <t>c1347,с1509</t>
  </si>
  <si>
    <t>Навес от солнца "Пергола"</t>
  </si>
  <si>
    <t>Заместитель директора по коммерческим вопросам</t>
  </si>
  <si>
    <t>Заместитель  директора по коммерческим вопросам</t>
  </si>
  <si>
    <t>с943</t>
  </si>
  <si>
    <t>с1330  с1331</t>
  </si>
  <si>
    <t>с1399 серый текстилен</t>
  </si>
  <si>
    <t>Подлокотник ИЯУБ12.04.00.001,-01(шезлонг Альберто3,Машека)  ед.изм.комплект - 2 шт</t>
  </si>
  <si>
    <t>Мягкие элементы  качелей"Мастак-2"</t>
  </si>
  <si>
    <t>ИЯУБ6.17.03.000</t>
  </si>
  <si>
    <t>Опора передняя ИЯУБ29.10.01.002 кач Александрия</t>
  </si>
  <si>
    <t xml:space="preserve"> ИЯУБ29.10.01.002</t>
  </si>
  <si>
    <t>Стяжка левая  ИЯУБ10.13.05.001 (кач Бари)</t>
  </si>
  <si>
    <t>Стяжка праваяИЯУБ10.13.05.002 (кач Бари)</t>
  </si>
  <si>
    <t xml:space="preserve">  ИЯУБ10.13.05.001</t>
  </si>
  <si>
    <t>ИЯУБ10.13.05.002</t>
  </si>
  <si>
    <t>СтяжкаИЯУБ14.07.01.005 (кач Бари)</t>
  </si>
  <si>
    <t>ИЯУБ14.07.01.005</t>
  </si>
  <si>
    <t>Цены на условиях FCA</t>
  </si>
  <si>
    <t>Опора передняя ИЯУБ8.15.01.004(Турин-Премиум,Турин-Премиум Flower,Азалия)</t>
  </si>
  <si>
    <t>с86а,    с86а/120                   с86а/134 c86а/123</t>
  </si>
  <si>
    <t>с88б,с88б/12</t>
  </si>
  <si>
    <t>с408,с408/70,с408/71,с408/73,с408/82/1  с408/118 с408/62</t>
  </si>
  <si>
    <t>с648,с648/70,с648/71,с648/90,с648/92, с648/93/1</t>
  </si>
  <si>
    <r>
      <t>"Лира"  матрац мягкий (крошка)s-60</t>
    </r>
    <r>
      <rPr>
        <sz val="10"/>
        <rFont val="Arial Cyr"/>
        <family val="2"/>
        <charset val="204"/>
      </rPr>
      <t>(уп-ка коробка)</t>
    </r>
  </si>
  <si>
    <t>с4  с4/70    с759</t>
  </si>
  <si>
    <t>с816   с816/72   с816/107</t>
  </si>
  <si>
    <t>с939,с939/72</t>
  </si>
  <si>
    <t>с453,с1399</t>
  </si>
  <si>
    <r>
      <t>с238.</t>
    </r>
    <r>
      <rPr>
        <sz val="11"/>
        <rFont val="Arial Cyr"/>
        <family val="2"/>
        <charset val="204"/>
      </rPr>
      <t>с1508</t>
    </r>
  </si>
  <si>
    <r>
      <t>с1269,</t>
    </r>
    <r>
      <rPr>
        <sz val="11"/>
        <rFont val="Arial Cyr"/>
        <family val="2"/>
        <charset val="204"/>
      </rPr>
      <t>с1486,с1487</t>
    </r>
  </si>
  <si>
    <t>с1083 ,с1323,  с1323/129/1  с1332</t>
  </si>
  <si>
    <r>
      <t>с1101,с1101/123</t>
    </r>
    <r>
      <rPr>
        <sz val="11"/>
        <rFont val="Arial Cyr"/>
        <family val="2"/>
        <charset val="204"/>
      </rPr>
      <t>,с1488</t>
    </r>
  </si>
  <si>
    <r>
      <t xml:space="preserve">с916  с1000  </t>
    </r>
    <r>
      <rPr>
        <sz val="11"/>
        <rFont val="Arial Cyr"/>
        <family val="2"/>
        <charset val="204"/>
      </rPr>
      <t>с1475  с1489</t>
    </r>
  </si>
  <si>
    <r>
      <t xml:space="preserve"> с823, с999,</t>
    </r>
    <r>
      <rPr>
        <sz val="11"/>
        <rFont val="Arial Cyr"/>
        <family val="2"/>
        <charset val="204"/>
      </rPr>
      <t>с1490,с1491</t>
    </r>
  </si>
  <si>
    <r>
      <t>с903  с1116,</t>
    </r>
    <r>
      <rPr>
        <sz val="11"/>
        <rFont val="Arial Cyr"/>
        <family val="2"/>
        <charset val="204"/>
      </rPr>
      <t>с1472/82/1,с1523</t>
    </r>
  </si>
  <si>
    <r>
      <t xml:space="preserve">с1109,с1024 </t>
    </r>
    <r>
      <rPr>
        <sz val="11"/>
        <rFont val="Arial Cyr"/>
        <family val="2"/>
        <charset val="204"/>
      </rPr>
      <t>с1481</t>
    </r>
  </si>
  <si>
    <r>
      <t>с913 с914 , с914/53п, с1256  с1309,с1148  с1476/127  с1476/116</t>
    </r>
    <r>
      <rPr>
        <sz val="11"/>
        <rFont val="Arial Cyr"/>
        <family val="2"/>
        <charset val="204"/>
      </rPr>
      <t>,с1499,с1500</t>
    </r>
  </si>
  <si>
    <t>с1230   с1230/1</t>
  </si>
  <si>
    <r>
      <t xml:space="preserve">с1219, </t>
    </r>
    <r>
      <rPr>
        <sz val="11"/>
        <rFont val="Arial Cyr"/>
        <family val="2"/>
        <charset val="204"/>
      </rPr>
      <t>с1482</t>
    </r>
  </si>
  <si>
    <t>Тент  качелей"Сиена"</t>
  </si>
  <si>
    <t>с1127м,с1127м(ЕАЭС)</t>
  </si>
  <si>
    <t>с1121м/1,с1121м/1(ЕАЭС)</t>
  </si>
  <si>
    <t>с1122м/2. с1122м/2(ЕАЭС)</t>
  </si>
  <si>
    <t>с1122м,с1122м(ЕАЭС)</t>
  </si>
  <si>
    <t>Матрац с наматрацником к медиц.кровати "Ирма"</t>
  </si>
  <si>
    <t>ИЯУБ31.1+.01</t>
  </si>
  <si>
    <t>Чехлы  мягких элементов качелей "Мастак", "Мастак-Премиум "(к-т)</t>
  </si>
  <si>
    <t>Чехлы  мягких элементов качелей "Мастак Премиум" ( 1комплект-чехлы м/э-3шт+чехлы2подушки) тк.мебельн.</t>
  </si>
  <si>
    <t>Чехлы  мягких элементов качелей "Люкс2,ЛюксМ"(к-т)</t>
  </si>
  <si>
    <t>Комплект метизов к качелям"Навити""Новара"</t>
  </si>
  <si>
    <t>с1531</t>
  </si>
  <si>
    <r>
      <t xml:space="preserve">с1117, с1117/134, </t>
    </r>
    <r>
      <rPr>
        <sz val="11"/>
        <rFont val="Arial Cyr"/>
        <family val="2"/>
        <charset val="204"/>
      </rPr>
      <t>с1502</t>
    </r>
  </si>
  <si>
    <t xml:space="preserve">новый вид enjx ,elen kb ltkfnm </t>
  </si>
  <si>
    <t>с1528</t>
  </si>
  <si>
    <t xml:space="preserve">белхайлер-м/э  без тафтинга подушки крошка полимер801 с сеткой </t>
  </si>
  <si>
    <t>с1529</t>
  </si>
  <si>
    <t xml:space="preserve">белхайлер от4,10,23  подушки  тк панама </t>
  </si>
  <si>
    <t>белхайлер от 04,10,23</t>
  </si>
  <si>
    <t>нов вид с4,10,23</t>
  </si>
  <si>
    <t>"Люкс-3"( с сеткой  противомоскитной)</t>
  </si>
  <si>
    <t xml:space="preserve"> с1530</t>
  </si>
  <si>
    <t>"Родео" (с сеткой противомоскитной)</t>
  </si>
  <si>
    <t>"Варна" (c сеткой противосмоскитной)</t>
  </si>
  <si>
    <t>c586, с1238 , с1239, с1504,с1505</t>
  </si>
  <si>
    <t>46шт  ост  на11,10,23</t>
  </si>
  <si>
    <t>с1126м. с1126м(ЕАЭС)</t>
  </si>
  <si>
    <t>с1129м/1П(ЕАЭС)</t>
  </si>
  <si>
    <t>ИЯУБ36.23.00.000</t>
  </si>
  <si>
    <t>1шт ост 1,11,23</t>
  </si>
  <si>
    <t>Кресло подвесное "Грейс"</t>
  </si>
  <si>
    <t>Стяжка ИЯУБ46.17.01.003(Габи)</t>
  </si>
  <si>
    <t>ИЯУБ46.17.01.003</t>
  </si>
  <si>
    <t xml:space="preserve">Поперечка тента ИЯУБ46.17.01.004   (качГаби) </t>
  </si>
  <si>
    <t>с1130мП;(ЕАЭС)</t>
  </si>
  <si>
    <t>с1129мП;(ЕАЭС)</t>
  </si>
  <si>
    <t>с1131мП;(ЕАЭС)</t>
  </si>
  <si>
    <t>с1129м/2</t>
  </si>
  <si>
    <t>с1130м/2</t>
  </si>
  <si>
    <t>с1131м/2</t>
  </si>
  <si>
    <t>Чехлы  мягких элементов качелей Александрия" ( 1комплект-чехлы м/э-без чехлов подушек) тк.PANAMA</t>
  </si>
  <si>
    <t>Упаковочное место №2 качелей "Турин-Премиум"</t>
  </si>
  <si>
    <t>ИЯУБ8.15.01.004-2шт+ ИЯУБ8.15.01.003-2шт</t>
  </si>
  <si>
    <t>упаковка вмкоробку</t>
  </si>
  <si>
    <t>с1098м(ЕАЭС)</t>
  </si>
  <si>
    <t>Кресло"Версаль"</t>
  </si>
  <si>
    <t>с1536</t>
  </si>
  <si>
    <t>"Sundays Garden  Варна-6"</t>
  </si>
  <si>
    <t>с1537</t>
  </si>
  <si>
    <t>с648/70, с648/71,с648/89,c648/90,с648/92,с648/120,с1568</t>
  </si>
  <si>
    <t>Мягкие элементы   качелей "Александрия"(тк.PANAMA)</t>
  </si>
  <si>
    <t>Мягкие элементы   качелей "Александрия"(тк.мебельн)</t>
  </si>
  <si>
    <t>с250.с1501</t>
  </si>
  <si>
    <t>"Варна"   тафтинг</t>
  </si>
  <si>
    <t>с1540</t>
  </si>
  <si>
    <t>с1550, с1551</t>
  </si>
  <si>
    <t>с1325,с1400, с1503</t>
  </si>
  <si>
    <t>с210,с210/74, с210/119,с210/122, с210/29/1</t>
  </si>
  <si>
    <t xml:space="preserve"> "Невада"(с москитной сеткой)</t>
  </si>
  <si>
    <t>с825, с825/48    с825/92   с1201,с1334. с1555</t>
  </si>
  <si>
    <t>с997, с997/92, с997/133   с1260  с1408,с1532, с1566</t>
  </si>
  <si>
    <t xml:space="preserve">"Остия"  </t>
  </si>
  <si>
    <t>с1538</t>
  </si>
  <si>
    <t xml:space="preserve">"Кальяри Л" </t>
  </si>
  <si>
    <t>с1539</t>
  </si>
  <si>
    <t>"Пагода"(тк.PANAMA)</t>
  </si>
  <si>
    <t>с1543</t>
  </si>
  <si>
    <t>"Sundays Garden  "Варна-4"</t>
  </si>
  <si>
    <t>"Sundays Garden  "Варна-3"</t>
  </si>
  <si>
    <t>"Sundays Garden  "Варна-5"</t>
  </si>
  <si>
    <t>"Sundays Garden  "Варна-7"</t>
  </si>
  <si>
    <t>"Sundays Garden  "Варна-2"</t>
  </si>
  <si>
    <t>с1456, с1457</t>
  </si>
  <si>
    <t>по2шт в коробку</t>
  </si>
  <si>
    <t>ИЯУБ14.17.03</t>
  </si>
  <si>
    <t>ЯУБ8.13.04.000</t>
  </si>
  <si>
    <t>с1129м/1</t>
  </si>
  <si>
    <t>с1130м/1</t>
  </si>
  <si>
    <t>с1131м/1</t>
  </si>
  <si>
    <t>с89, с89/44,с89/87,с89/136,с89/141 с89/89</t>
  </si>
  <si>
    <t>"Киото" (тк.PANAMA)</t>
  </si>
  <si>
    <t>"Киото" (тк.papermoon)</t>
  </si>
  <si>
    <t>Кресло"Версаль-2"</t>
  </si>
  <si>
    <t>ИЯУБ23.23.00.000</t>
  </si>
  <si>
    <t>ИЯУБ24.23.00.000</t>
  </si>
  <si>
    <t>Стол обеденный "Версаль"</t>
  </si>
  <si>
    <t>Стол обеденный "Шато"</t>
  </si>
  <si>
    <t>ИЯУБ7.23.00.000</t>
  </si>
  <si>
    <t xml:space="preserve">"    "                               </t>
  </si>
  <si>
    <r>
      <t xml:space="preserve"> с821,с1100,с1271,с1305 </t>
    </r>
    <r>
      <rPr>
        <sz val="11"/>
        <rFont val="Arial Cyr"/>
        <family val="2"/>
        <charset val="204"/>
      </rPr>
      <t>с1478</t>
    </r>
  </si>
  <si>
    <t>с399/74,с399/98/1,с399/119,с399/129/1</t>
  </si>
  <si>
    <t>с446/98/1,с446/119,с446/129/1</t>
  </si>
  <si>
    <t>с212/66,с212/145,с212/146,с212/91,с1011/74,с941/95,с941/97.с212/82/1</t>
  </si>
  <si>
    <t xml:space="preserve">  с562/129/1,с562/133,с562/67 ,c562/48,с562/82/1        </t>
  </si>
  <si>
    <t xml:space="preserve">с1011/98/1,с1011/92, с1011/131/1 </t>
  </si>
  <si>
    <t>с80а,564/66,с564/140,с564/145,с564/146,с564/92,с564/95,с564/67,с564/82/1</t>
  </si>
  <si>
    <t>с565/66, с565/82/1,с565/91,с565/92,с565/67,с565/97/1 , с565/98   с565/48   с565/140</t>
  </si>
  <si>
    <t xml:space="preserve"> с945/84,с945/125,с945/127,с945/94,с945/119/п,с945/113</t>
  </si>
  <si>
    <t xml:space="preserve"> с946/84,с946/125,с946/127,с946/94,с946/119/п,с946/113,</t>
  </si>
  <si>
    <t>с1128м(ЕАЭС)</t>
  </si>
  <si>
    <t>с1127м/1(ЕАЭС)</t>
  </si>
  <si>
    <t>с1128м/1(ЕАЭС)</t>
  </si>
  <si>
    <t>с1125м/1(ЕАЭС)</t>
  </si>
  <si>
    <t>с1126м/1(ЕАЭС)</t>
  </si>
  <si>
    <t>с1175м(ЕАЭС)</t>
  </si>
  <si>
    <t xml:space="preserve">Чехлы(с  боковинами)  мягких элементов  качелей "Сиена"(к-т)   </t>
  </si>
  <si>
    <t>с790, с904,с1552,с1587</t>
  </si>
  <si>
    <t>с1587 умный симпорт</t>
  </si>
  <si>
    <t>с1544 даллас ткань</t>
  </si>
  <si>
    <t>с1085, c1085/94,с1590</t>
  </si>
  <si>
    <t xml:space="preserve">с86а,с86а/120       с86а/123                 с86а/13, с1571    </t>
  </si>
  <si>
    <t>с85а/44,с85а/123,с1570,с1581</t>
  </si>
  <si>
    <t>с407,с407/70, с407/89, с407/140,с1569</t>
  </si>
  <si>
    <t>с210,с210/74,с210/119,           с210/122,с1573</t>
  </si>
  <si>
    <t>с445, с445/70,с445/72,с1574</t>
  </si>
  <si>
    <t>с85а, с85а/44,с85а/134  с85а/62  с85а/123,с1557</t>
  </si>
  <si>
    <t>с258,с1401,c1582</t>
  </si>
  <si>
    <r>
      <t xml:space="preserve">с919, </t>
    </r>
    <r>
      <rPr>
        <sz val="11"/>
        <rFont val="Arial Cyr"/>
        <family val="2"/>
        <charset val="204"/>
      </rPr>
      <t>с1473,с1474,с1578,с1579</t>
    </r>
  </si>
  <si>
    <t>с1554</t>
  </si>
  <si>
    <r>
      <t>с1257/104,с1257/125,с1257/128, с1257/126,</t>
    </r>
    <r>
      <rPr>
        <sz val="11"/>
        <rFont val="Arial Cyr"/>
        <family val="2"/>
        <charset val="204"/>
      </rPr>
      <t>с1513 с1519</t>
    </r>
  </si>
  <si>
    <t>ИЯУБ38.23.00.000</t>
  </si>
  <si>
    <t>с1564,1565</t>
  </si>
  <si>
    <r>
      <t>Набор дачной мебели</t>
    </r>
    <r>
      <rPr>
        <sz val="12"/>
        <rFont val="Arial Cyr"/>
        <family val="2"/>
        <charset val="204"/>
      </rPr>
      <t xml:space="preserve"> "Встреча"</t>
    </r>
  </si>
  <si>
    <t>2024г</t>
  </si>
  <si>
    <t xml:space="preserve">                    2024г</t>
  </si>
  <si>
    <t>ИЯУБ9.23.00.000</t>
  </si>
  <si>
    <t>полимер жемчуг бельый</t>
  </si>
  <si>
    <t>с1202,с1203,с1204,с1243,с1312, с1599</t>
  </si>
  <si>
    <t xml:space="preserve"> с950,c1007,c1110, с1437, с1442,с1525,с1559</t>
  </si>
  <si>
    <r>
      <t>"Фольварк"   матрац жесткий</t>
    </r>
    <r>
      <rPr>
        <sz val="12"/>
        <rFont val="Arial Cyr"/>
        <family val="2"/>
        <charset val="204"/>
      </rPr>
      <t xml:space="preserve"> (уп-ка по1шт гофрокартон+пленка т/у)</t>
    </r>
  </si>
  <si>
    <r>
      <t xml:space="preserve">"Фольварк"   матрац мягкий s-10 </t>
    </r>
    <r>
      <rPr>
        <sz val="12"/>
        <rFont val="Arial Cyr"/>
        <family val="2"/>
        <charset val="204"/>
      </rPr>
      <t xml:space="preserve">  (уп-ка по1шт гофрокартон+пленка т/у)</t>
    </r>
  </si>
  <si>
    <r>
      <t>"Фольварк"   матрац текстилен</t>
    </r>
    <r>
      <rPr>
        <sz val="12"/>
        <rFont val="Arial Cyr"/>
        <family val="2"/>
        <charset val="204"/>
      </rPr>
      <t>(уп-ка по1шт гофрокартон+пленка т/у)</t>
    </r>
  </si>
  <si>
    <t>Лежак-кресло"Таити" (м-ц текстилен)-(по 1шт в коробку+пленка т/у) гофро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</si>
  <si>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family val="2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family val="2"/>
        <charset val="204"/>
      </rPr>
      <t>с92а/82/1, с92а/117,с1605</t>
    </r>
  </si>
  <si>
    <t>"Альберто"   м/э лист s-50(уп-ка 1шт в коробку)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</si>
  <si>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family val="2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family val="2"/>
        <charset val="204"/>
      </rPr>
      <t>с92а/82/1, с92а/117</t>
    </r>
  </si>
  <si>
    <t>"Альберто-2"   м/э  лист s-50(уп-ка 1шт в коробку)</t>
  </si>
  <si>
    <t>"Альберто-3"   м/э   лист s-50(уп-ка 1шт в коробку)</t>
  </si>
  <si>
    <t>"Альберто-2"   м/э  лист s-50,тафтинг(уп-ка 1шт в коробку)</t>
  </si>
  <si>
    <t>"Альберто-3"   м/э   лист s-50,тафтинг(уп-ка  1шт в коробку)</t>
  </si>
  <si>
    <t>"Роберто"     (м-ц текстилен)(уп-ка по 1шт гофрокартон+ пленка т/у)</t>
  </si>
  <si>
    <t>аукцион</t>
  </si>
  <si>
    <t>с1533,с1534</t>
  </si>
  <si>
    <t>"Sundays Garden  "Стандарт-NOVA-021"</t>
  </si>
  <si>
    <t>ИЯУБ41.23.00.000</t>
  </si>
  <si>
    <t>Набор мебели  "Марсель" с обеденным столом (диван+2кресла+стол)</t>
  </si>
  <si>
    <t>ИЯУБ20.22.00.000</t>
  </si>
  <si>
    <t>с1265=реализ остатков</t>
  </si>
  <si>
    <t>ИЯУБ5.12.01.100</t>
  </si>
  <si>
    <t>Матрац  мягкий s=50 кровати детской раскладной "Юнга"</t>
  </si>
  <si>
    <t>ИЯУБ.12.02.000</t>
  </si>
  <si>
    <t>ПРЕЙСКУРАНТ РОЗНИЧНЫХ ЦЕН</t>
  </si>
  <si>
    <t>Розничная цена                 с НДС</t>
  </si>
  <si>
    <t>Дуга опорная ИЯУБ5,12,01,100 (Сиена)</t>
  </si>
  <si>
    <t>Каталка медицинская</t>
  </si>
  <si>
    <t>ИЯУБ34.21.00.00.000-01</t>
  </si>
  <si>
    <t>с1320/200</t>
  </si>
  <si>
    <t>с1327,с1327/125</t>
  </si>
  <si>
    <t>тент как варна с997 ; м/э  под тафтинг</t>
  </si>
  <si>
    <t>тент как варна1 с воланом; м/э  без тафтинга</t>
  </si>
  <si>
    <t>с1102,с1103,с1560,с1588</t>
  </si>
  <si>
    <r>
      <t>"Авиценна-3"</t>
    </r>
    <r>
      <rPr>
        <sz val="11"/>
        <rFont val="Arial Cyr"/>
        <family val="2"/>
        <charset val="204"/>
      </rPr>
      <t>(без опций, на подножниках)</t>
    </r>
  </si>
  <si>
    <r>
      <t>"Авиценна-3"</t>
    </r>
    <r>
      <rPr>
        <sz val="11"/>
        <rFont val="Arial Cyr"/>
        <family val="2"/>
        <charset val="204"/>
      </rPr>
      <t>(без опций + барьеры боковые, на подножниках)</t>
    </r>
  </si>
  <si>
    <r>
      <t>"Авиценна-3"</t>
    </r>
    <r>
      <rPr>
        <sz val="11"/>
        <rFont val="Arial Cyr"/>
        <family val="2"/>
        <charset val="204"/>
      </rPr>
      <t>(с барьерами, инфуз.стойкой, полкой, кронштейном переставным, на подножниках)</t>
    </r>
  </si>
  <si>
    <r>
      <t>"Авиценна-3"</t>
    </r>
    <r>
      <rPr>
        <sz val="11"/>
        <rFont val="Arial Cyr"/>
        <family val="2"/>
        <charset val="204"/>
      </rPr>
      <t>(с барьерами, инфуз.стойкой, полкой, кронштейном переставным, на колесах)</t>
    </r>
  </si>
  <si>
    <r>
      <t>"Авиценна-3"</t>
    </r>
    <r>
      <rPr>
        <sz val="11"/>
        <rFont val="Arial Cyr"/>
        <family val="2"/>
        <charset val="204"/>
      </rPr>
      <t>(с барьерами, инфуз.стойкой, полкой, рамой Балканского, на подножниках)</t>
    </r>
  </si>
  <si>
    <r>
      <t>"Авиценна-3"</t>
    </r>
    <r>
      <rPr>
        <sz val="11"/>
        <rFont val="Arial Cyr"/>
        <family val="2"/>
        <charset val="204"/>
      </rPr>
      <t>(с барьерами, инфуз.стойкой, полкой, рамой Балканского, на колесах)</t>
    </r>
  </si>
  <si>
    <r>
      <t>"Авиценна-5"</t>
    </r>
    <r>
      <rPr>
        <sz val="11"/>
        <rFont val="Arial Cyr"/>
        <family val="2"/>
        <charset val="204"/>
      </rPr>
      <t xml:space="preserve"> (без опций  на колесах: дополнительно  с барьерами, полкой подвесной)</t>
    </r>
  </si>
  <si>
    <r>
      <t>"Авиценна-5"</t>
    </r>
    <r>
      <rPr>
        <sz val="11"/>
        <rFont val="Arial Cyr"/>
        <family val="2"/>
        <charset val="204"/>
      </rPr>
      <t>(с барьерами, инфуз.стойкой, полкой, кронштейном переставным, на подножниках)</t>
    </r>
  </si>
  <si>
    <r>
      <t>"Авиценна-5"</t>
    </r>
    <r>
      <rPr>
        <sz val="11"/>
        <rFont val="Arial Cyr"/>
        <family val="2"/>
        <charset val="204"/>
      </rPr>
      <t>(с барьерами, инфуз.стойкой, полкой, рамой Балканского, на подножниках)</t>
    </r>
  </si>
  <si>
    <r>
      <t>"Авиценна-5"</t>
    </r>
    <r>
      <rPr>
        <sz val="11"/>
        <rFont val="Arial Cyr"/>
        <family val="2"/>
        <charset val="204"/>
      </rPr>
      <t>(с барьерами, инфуз.стойкой, полкой, кронштейном ппереставным, на колесах)</t>
    </r>
  </si>
  <si>
    <r>
      <t>"Авиценна-5"</t>
    </r>
    <r>
      <rPr>
        <sz val="11"/>
        <rFont val="Arial Cyr"/>
        <family val="2"/>
        <charset val="204"/>
      </rPr>
      <t>(с барьерами, инфуз.стойкой, полкой, рамой Балканского, на колесах)</t>
    </r>
  </si>
  <si>
    <t>"Здоровье-2"                                                                             (с ограждениями,инфуз.стойкой,с кронштейном переносным,спинки пластиковые)</t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</si>
  <si>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(спинки щит ДСП(без опций,на колесах)</t>
    </r>
  </si>
  <si>
    <r>
      <t xml:space="preserve">Кровать медицинская детская </t>
    </r>
    <r>
      <rPr>
        <sz val="14"/>
        <rFont val="Arial Cyr"/>
        <family val="2"/>
        <charset val="204"/>
      </rPr>
      <t>"Анюта</t>
    </r>
    <r>
      <rPr>
        <sz val="12"/>
        <rFont val="Arial Cyr"/>
        <family val="2"/>
        <charset val="204"/>
      </rPr>
      <t>" от  2х до5 лет  (спинки щит ДСП,с барьерами боковыми,инфуз.стойкой,полкой,   кронштейном переставным,на колесах)    ***по заявке</t>
    </r>
  </si>
  <si>
    <t>Ширма медицинская 1-на секционная (на подножниках ,полотно клеенка)</t>
  </si>
  <si>
    <t>Ширма медицинская 1-на секционная (на роликах ,полотно клеенка)</t>
  </si>
  <si>
    <t>Ширма медицинская 2-х секционная (на роликах ,полотно клеенка)</t>
  </si>
  <si>
    <t>Ширма медицинская 3х секционная (на подножниках ,полотно клеенка)</t>
  </si>
  <si>
    <t>Ширма медицинская 1-х секционная (на подножниках, основание плита из полистирола)</t>
  </si>
  <si>
    <t>Ширма медицинская 1-х секционная (на роликах,основание плита из полистирола)</t>
  </si>
  <si>
    <t>Ширма медицинская 3-х секционная (на подножниках,основание плита из полистирола)</t>
  </si>
  <si>
    <t>Ширма медицинская 3-х секционная (на роликах,основание плита из полистирола)</t>
  </si>
  <si>
    <t>"Здоровье-1"                                                                       (с ограждениями, инфуз.стойкой, с кронштейном переносным, спинки с филенкой )</t>
  </si>
  <si>
    <r>
      <t>"Здоровье-2"                                                                             (с ограждениями, инфуз.стойкой, с кронштейном переносным, спинки с</t>
    </r>
    <r>
      <rPr>
        <sz val="11"/>
        <rFont val="Arial Cyr"/>
        <family val="2"/>
        <charset val="204"/>
      </rPr>
      <t xml:space="preserve"> </t>
    </r>
    <r>
      <rPr>
        <sz val="12"/>
        <rFont val="Arial Cyr"/>
        <family val="2"/>
        <charset val="204"/>
      </rPr>
      <t>филенкой)</t>
    </r>
  </si>
  <si>
    <t>"Здоровье-3"                                                                                     (с ограждениями, инфуз.стойкой, с кронштейном переносным, спинки с филенкой )</t>
  </si>
  <si>
    <t>"Здоровье-1"                                                                       (с ограждениями, инфуз.стойкой, с кронштейном переносным, спинки пластиковые)</t>
  </si>
  <si>
    <t>"Здоровье-3"                                                                                     (с ограждениями, инфуз.стойкой, с кронштейном переносным, спинки пластиковые)</t>
  </si>
  <si>
    <t>"Здоровье-1"                                                                       (с ограждениями, инфуз.стойкой, с рамой Балканского, спинки пластиковые)</t>
  </si>
  <si>
    <t>"Здоровье-2"                                                                       (с ограждениями, инфуз.стойкой, с рамой Балканского, спинки пластиковые)</t>
  </si>
  <si>
    <t>"Здоровье-3"                                                                       (с ограждениями, инфуз.стойкой, с рамой Балканского, спинки пластиковые)</t>
  </si>
  <si>
    <t>Кровать медицинская "Юнова-4Г" с гидроприводом приводом (с матрацем, с кронштейном переставной, спинки  пластиковые)</t>
  </si>
  <si>
    <t>с1267мк/1</t>
  </si>
  <si>
    <t>с1235м/1(ЕАЭС)</t>
  </si>
  <si>
    <t>с1248м/1(ЕАЭС)</t>
  </si>
  <si>
    <t>с1211,с1211/127,  с1211/94</t>
  </si>
  <si>
    <r>
      <t xml:space="preserve">"Авиценна-5" </t>
    </r>
    <r>
      <rPr>
        <sz val="11"/>
        <color rgb="FFFF0000"/>
        <rFont val="Arial Cyr"/>
        <family val="2"/>
        <charset val="204"/>
      </rPr>
      <t>(без опций, без матраца   на подножниках)</t>
    </r>
  </si>
  <si>
    <r>
      <t xml:space="preserve">"Авиценна-4" </t>
    </r>
    <r>
      <rPr>
        <sz val="12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(без  полки подвесной,  на подножниках)</t>
    </r>
  </si>
  <si>
    <r>
      <t xml:space="preserve">"Авиценна-4" </t>
    </r>
    <r>
      <rPr>
        <sz val="12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(с полкой подвесной,  на подножниках)</t>
    </r>
  </si>
  <si>
    <r>
      <t xml:space="preserve">"Авиценна-6" </t>
    </r>
    <r>
      <rPr>
        <sz val="12"/>
        <rFont val="Arial Cyr"/>
        <family val="2"/>
        <charset val="204"/>
      </rPr>
      <t xml:space="preserve"> (с полкой подвесной, на подножниках)</t>
    </r>
  </si>
  <si>
    <r>
      <t xml:space="preserve">"Авиценна-6" </t>
    </r>
    <r>
      <rPr>
        <sz val="12"/>
        <rFont val="Arial Cyr"/>
        <family val="2"/>
        <charset val="204"/>
      </rPr>
      <t xml:space="preserve"> (без полки подвесной, на подножниках)</t>
    </r>
  </si>
  <si>
    <t>с1248м(ЕАЭС)</t>
  </si>
  <si>
    <t>с1235м(ЕАЭС)</t>
  </si>
  <si>
    <t>с1206  с1207  c1207/138  с1589</t>
  </si>
  <si>
    <t>с1591</t>
  </si>
  <si>
    <t>Кресло складное набора "Анкона"  (м-ц жестк.текстилен  )(уп-ка гофрокартон +пленка т/у по1шт)</t>
  </si>
  <si>
    <t>с1592,с1593</t>
  </si>
  <si>
    <t>с1594</t>
  </si>
  <si>
    <t>с1595</t>
  </si>
  <si>
    <t>с1596</t>
  </si>
  <si>
    <t>с1205,с1603</t>
  </si>
  <si>
    <t>с1218,с1586</t>
  </si>
  <si>
    <t>с1583,с1584,с1585</t>
  </si>
  <si>
    <t>ИЯУБ24.09.00.000</t>
  </si>
  <si>
    <t>с1216, 1001454502</t>
  </si>
  <si>
    <t>1001454501 касторама ост на 26,04,2024 25шт</t>
  </si>
  <si>
    <t>1001454502 касторама ост на 26,04,2024 62шт</t>
  </si>
  <si>
    <t xml:space="preserve"> с1236, с1237, с1506,с15073с1371</t>
  </si>
  <si>
    <t>с1338/12</t>
  </si>
  <si>
    <t>"Спарта"  матрац жесткий</t>
  </si>
  <si>
    <t>с1345/44</t>
  </si>
  <si>
    <t>Кровать бытовая "Галатея"</t>
  </si>
  <si>
    <t>ИЯУБ13.22.00.00</t>
  </si>
  <si>
    <t>О.В.Боцман</t>
  </si>
  <si>
    <t>И.о. начальника УП</t>
  </si>
  <si>
    <t>с1097/1П (ЕАЭС),с1606м/1П</t>
  </si>
  <si>
    <t>с1097/2П (ЕАЭС),с1606м/2П</t>
  </si>
  <si>
    <t>Кровать медицинская "Юнова-4Э" с электрическим приводом (с матрацем, с рамой Балконского, спинки  пластиковые)</t>
  </si>
  <si>
    <t>выровняли</t>
  </si>
  <si>
    <r>
      <t xml:space="preserve">Тент универсальный для качелей садовых </t>
    </r>
    <r>
      <rPr>
        <sz val="11"/>
        <rFont val="Arial Cyr"/>
        <family val="2"/>
        <charset val="204"/>
      </rPr>
      <t>ткань OXFORD пл. 125 г/м2 ("Мартинелла","Фьюджи" )</t>
    </r>
  </si>
  <si>
    <t>c1192/б, с1192/з, с1192/с</t>
  </si>
  <si>
    <r>
      <t xml:space="preserve">Тент универсальный качелей садовых </t>
    </r>
    <r>
      <rPr>
        <sz val="11"/>
        <rFont val="Arial Cyr"/>
        <family val="2"/>
        <charset val="204"/>
      </rPr>
      <t>ткань OXFORD пл. 125 г/м2 ("Варна,"Стандарт-NOV","Стандарт-2")</t>
    </r>
  </si>
  <si>
    <t>с1190/б, с1190/з, с1190/с</t>
  </si>
  <si>
    <t>с1189/кс, с1189/кб, с1189/кз</t>
  </si>
  <si>
    <t>с1191/кб, с1191/кз, с1191/кс</t>
  </si>
  <si>
    <r>
      <t xml:space="preserve">Тент универсальный качелей садовых </t>
    </r>
    <r>
      <rPr>
        <sz val="10"/>
        <rFont val="Arial Cyr"/>
        <family val="2"/>
        <charset val="204"/>
      </rPr>
      <t xml:space="preserve">ткань КОНДОР 04с </t>
    </r>
    <r>
      <rPr>
        <sz val="11"/>
        <rFont val="Arial Cyr"/>
        <family val="2"/>
        <charset val="204"/>
      </rPr>
      <t>( "Турин","Турин-2","Турин-Премиум","Азалия","Мастак-Премиум")</t>
    </r>
  </si>
  <si>
    <r>
      <t xml:space="preserve">Тент универсальный для качелей  садовых  </t>
    </r>
    <r>
      <rPr>
        <sz val="11"/>
        <rFont val="Arial Cyr"/>
        <family val="2"/>
        <charset val="204"/>
      </rPr>
      <t>ткань КОНДОР 04с</t>
    </r>
    <r>
      <rPr>
        <sz val="14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("Люкс-2","Люкс-3", "Новара", "Родео", "Родел-2", "Женева" )</t>
    </r>
  </si>
  <si>
    <t>Дуга тента ИЯУБ17.11.01.002  (качТурин Турин2)</t>
  </si>
  <si>
    <t>Поперечка тента ИЯУБ8.13.01.002 (качТурин,Турин2)</t>
  </si>
  <si>
    <t>Полка ИЯУБ29.01.015;-01(Александрия)  1шт</t>
  </si>
  <si>
    <t>с1607</t>
  </si>
  <si>
    <t>с1608</t>
  </si>
  <si>
    <t>Полка ИЯУБ 8.98.01.007(Люкс2) комплект-2шт</t>
  </si>
  <si>
    <t>с1609</t>
  </si>
  <si>
    <t>Полка качелей  ИЯУБ4.07.01.004(Стандарт2)           комплект-2 шт</t>
  </si>
  <si>
    <t>Полка ИЯУБ13.10.01.009,-01( Турин,Турин-Премиум,Родео.Сиена)     комплект- 2шт</t>
  </si>
  <si>
    <t>комплект 2шт</t>
  </si>
  <si>
    <t>с1610</t>
  </si>
  <si>
    <t>Подлокотник 13.98.007.001.-02.03 (кресла"Фольварк)           ед.изм.- комплект(2шт)</t>
  </si>
  <si>
    <t>Мягкий элемент  скамейки металлической</t>
  </si>
  <si>
    <t>ИЯУБ1.20.02.000</t>
  </si>
  <si>
    <t>Э14.24.02.0200</t>
  </si>
  <si>
    <t>магазин  юнова</t>
  </si>
  <si>
    <t>Дуга  ИЯУБ9.07.01.006</t>
  </si>
  <si>
    <t>ИЯУБ9.07.01.006</t>
  </si>
  <si>
    <t>Кронштейн переставнойЭ14.24 (компл 2шт)</t>
  </si>
  <si>
    <t>Кронштейн ИЯУБ3.07.01.006;-01</t>
  </si>
  <si>
    <t xml:space="preserve"> ИЯУБ3.07.01.006;-01</t>
  </si>
  <si>
    <t>с401,401/12,с401/71,    с401/140</t>
  </si>
  <si>
    <r>
      <t>Кровать раскладная "PETRA"</t>
    </r>
    <r>
      <rPr>
        <sz val="9"/>
        <rFont val="Arial Cyr"/>
        <family val="2"/>
        <charset val="204"/>
      </rPr>
      <t xml:space="preserve"> РБ</t>
    </r>
  </si>
  <si>
    <r>
      <t xml:space="preserve">Кровать раскладная "MAGDA"    </t>
    </r>
    <r>
      <rPr>
        <sz val="10"/>
        <rFont val="Arial Cyr"/>
        <family val="2"/>
        <charset val="204"/>
      </rPr>
      <t>РБ</t>
    </r>
  </si>
  <si>
    <r>
      <t xml:space="preserve"> </t>
    </r>
    <r>
      <rPr>
        <sz val="11"/>
        <rFont val="Arial Cyr"/>
        <family val="2"/>
        <charset val="204"/>
      </rPr>
      <t>с1009/92  с1020/98/1,с1020/117, с1015/98/1,c1020/151</t>
    </r>
  </si>
  <si>
    <t>c1340</t>
  </si>
  <si>
    <t>Кровать раскладная "Лидия"матрац жесткий  со съемным матрацем крошка  (РБ)</t>
  </si>
  <si>
    <t>с1342</t>
  </si>
  <si>
    <t>"Афина"   матрац мягкий лист s-50,сумка-чехол(РБ)</t>
  </si>
  <si>
    <t>с1329,с1335,с1600, с1601</t>
  </si>
  <si>
    <t>с1348,с1402,c1520, с1618, c1624</t>
  </si>
  <si>
    <t>с1011/98/1,с1011/92, с1011/131/1 с1011/117, с1011/151</t>
  </si>
  <si>
    <t>с1118, с1118/60/1, с1118/119/п, с1118/125, с1118/84</t>
  </si>
  <si>
    <t>с908, с998,с1262,с1307,с1308, с1632</t>
  </si>
  <si>
    <t xml:space="preserve"> с909,с909/119/п, с1111, с1616</t>
  </si>
  <si>
    <t>с1002  с1003  с1004 с1240  с1310 ,с1602, с1633, с1637</t>
  </si>
  <si>
    <t>с912,с1597, с1634</t>
  </si>
  <si>
    <t>ИЯУБ4.19.00.000-01</t>
  </si>
  <si>
    <t>Тяга (качели -шатер)ИЯУБ25.17.01.00.00.-001</t>
  </si>
  <si>
    <t>ИЯУБ25.17.01.00.00.-001</t>
  </si>
  <si>
    <t>с88а,с88а/12,с88а/44,c88а/74,с1558</t>
  </si>
  <si>
    <t>с88а, с88а/12,с88а/44,с88а/74,   с1572</t>
  </si>
  <si>
    <t>с562/145, с562/146,с562/91,с1020/74,с562/95,с562/67, с562/71,с 562/142, с1563</t>
  </si>
  <si>
    <t>Качалка-кресло  (м-ц текстилен)</t>
  </si>
  <si>
    <t>с588, с1115,с1115/133,с1479</t>
  </si>
  <si>
    <t>с1317, с1317/94,с1619</t>
  </si>
  <si>
    <t>с1416,с1617</t>
  </si>
  <si>
    <t>с1553, с1615</t>
  </si>
  <si>
    <t xml:space="preserve"> c1451, c1452, c1453, c1454, с1556, с1614</t>
  </si>
  <si>
    <t>Лежак "Тропикана" (текстилен)</t>
  </si>
  <si>
    <t>с1625</t>
  </si>
  <si>
    <t>ИЯУБ11.24.00.000</t>
  </si>
  <si>
    <t>ИЯУБ10.24.00.000</t>
  </si>
  <si>
    <t xml:space="preserve">Лежак "Оскар2" </t>
  </si>
  <si>
    <t>с1626</t>
  </si>
  <si>
    <t>Лежак "Оскар"</t>
  </si>
  <si>
    <t>с1622</t>
  </si>
  <si>
    <t>ИЯУБ9.24.00.000</t>
  </si>
  <si>
    <t>Лежак пляжного типа "Персей"</t>
  </si>
  <si>
    <t>с1623</t>
  </si>
  <si>
    <t>ИЯУБ13.24.00.000</t>
  </si>
  <si>
    <t>"Рица-2"</t>
  </si>
  <si>
    <t>с1627</t>
  </si>
  <si>
    <t>ИЯУБ14.24.00.000</t>
  </si>
  <si>
    <t>"Марсель"</t>
  </si>
  <si>
    <t>с1629, с1630</t>
  </si>
  <si>
    <t>ИЯУБ12.24.00.000</t>
  </si>
  <si>
    <t>новый вид</t>
  </si>
  <si>
    <t xml:space="preserve">Стол набора "Анкона" </t>
  </si>
  <si>
    <t>с1647</t>
  </si>
  <si>
    <t>ТУ РБ 05894597.011-99</t>
  </si>
  <si>
    <t>с591,с1495,с1496,с1544,с1562, с1645</t>
  </si>
  <si>
    <t>с1112, с1512, с1384, с1458</t>
  </si>
  <si>
    <r>
      <t xml:space="preserve">с1455, с1497,с1498, </t>
    </r>
    <r>
      <rPr>
        <sz val="11"/>
        <rFont val="Arial Cyr"/>
        <family val="2"/>
        <charset val="204"/>
      </rPr>
      <t>c1511</t>
    </r>
  </si>
  <si>
    <t>с1459, с1460, с1461, с1639</t>
  </si>
  <si>
    <t>с1462, с1463, с1640</t>
  </si>
  <si>
    <t>с1464, с1465, с1466, с1467, с1641</t>
  </si>
  <si>
    <t>с1468, c1469, с1470, с1471, с1642</t>
  </si>
  <si>
    <t>"Стефания" матрац мягкий (уп-ка гофрокартон+пленка т/у)</t>
  </si>
  <si>
    <t>с89, с89/44, с89/87, с89/136, с89/141</t>
  </si>
  <si>
    <t>с 89м, с89м/136, с89м/141</t>
  </si>
  <si>
    <t>с565/66, с565/82/1, с565/91, с565/92, с565/67, с565/97/1 , с565/98, с565/48, с565/140, с565/155</t>
  </si>
  <si>
    <t>сент</t>
  </si>
  <si>
    <t>Мягкие элементы   качели-шатер(тк.PANAMA)</t>
  </si>
  <si>
    <t>ИЯУБ25.17.05</t>
  </si>
  <si>
    <t>Мягкие элементы   качели-шатер(тк.PAPERMOON)</t>
  </si>
  <si>
    <t>1,09,2024</t>
  </si>
  <si>
    <t>откл %</t>
  </si>
  <si>
    <t>Мягкие элементы качелей "Саванна"(тк.PANAMA)</t>
  </si>
  <si>
    <t>Мягкие элементы качелей "Саванна"(тк.Papermoon без тафтинга (м/э+2под)</t>
  </si>
  <si>
    <t>Мягкие элементы качелей "Саванна"(тк.Papermoonс тафтингом (м/э+2под)</t>
  </si>
  <si>
    <t>ИЯУБ12.18</t>
  </si>
  <si>
    <t>окт</t>
  </si>
  <si>
    <t>"Новара"</t>
  </si>
  <si>
    <t>с1095/94   с1095/113  с1095/128  с1095/129   с1095/119/п    с1095м/119п    с1095/125  с1095/127</t>
  </si>
  <si>
    <t>с1195   с1195/94  с1195/125   с1195/127 с1195/129 ,с1195/119/п</t>
  </si>
  <si>
    <t>с827, с1242, с1265, с1266, с1309, с1311, с1477, с1483, с1494, c1510, с1561, с1598</t>
  </si>
  <si>
    <r>
      <t>910-196-1054,                     910-196-1055.</t>
    </r>
    <r>
      <rPr>
        <sz val="11"/>
        <rFont val="Arial Cyr"/>
        <family val="2"/>
        <charset val="204"/>
      </rPr>
      <t xml:space="preserve">  с1439,с1440</t>
    </r>
  </si>
  <si>
    <r>
      <t xml:space="preserve">Тент универсальный качелей садовых           </t>
    </r>
    <r>
      <rPr>
        <sz val="11"/>
        <rFont val="Arial Cyr"/>
        <family val="2"/>
        <charset val="204"/>
      </rPr>
      <t>( "Турин","Турин-2","Турин-Премиум","Азалия","Мастак-Премиум")</t>
    </r>
  </si>
  <si>
    <t>Набор дачной мебели "Анкона"</t>
  </si>
  <si>
    <t>Набор кемпенговой мебели "Пикник"</t>
  </si>
  <si>
    <t>Набор дачной мебели "Андреа"</t>
  </si>
  <si>
    <r>
      <rPr>
        <b/>
        <sz val="12"/>
        <rFont val="Arial Cyr"/>
        <family val="2"/>
        <charset val="204"/>
      </rPr>
      <t xml:space="preserve">Набор мебели </t>
    </r>
    <r>
      <rPr>
        <sz val="12"/>
        <rFont val="Arial Cyr"/>
        <family val="2"/>
        <charset val="204"/>
      </rPr>
      <t>"Монреаль"</t>
    </r>
  </si>
  <si>
    <r>
      <t xml:space="preserve">c1221,с1221/82/1,  с1221/129/1, </t>
    </r>
    <r>
      <rPr>
        <sz val="11"/>
        <rFont val="Arial Cyr"/>
        <family val="2"/>
        <charset val="204"/>
      </rPr>
      <t>с1552</t>
    </r>
  </si>
  <si>
    <t>дата введения 01.11.2024</t>
  </si>
  <si>
    <t>№11 от 1 НОЯБРЯ  2024 года</t>
  </si>
  <si>
    <t>дата введения 01.11.2024года</t>
  </si>
  <si>
    <t>№11 от 1 НОЯБРЯ 2024года</t>
  </si>
  <si>
    <t>№11 от 1 НОЯБРЯ 2024 года</t>
  </si>
  <si>
    <t>Матрац с наматрацником к 1, 2, 3-х сек.кр-ти</t>
  </si>
  <si>
    <t>с71а, с72а</t>
  </si>
  <si>
    <t>УТВЕРЖДАЮ:</t>
  </si>
  <si>
    <t>Директор ОАО "Ольса"</t>
  </si>
  <si>
    <t>Е.Э. Богданович</t>
  </si>
  <si>
    <t xml:space="preserve">  "        "    </t>
  </si>
  <si>
    <t>2024 год.</t>
  </si>
  <si>
    <t xml:space="preserve">ПРЕЙСКУРАНТ РОЗНИЧНЫХ  ЦЕН </t>
  </si>
  <si>
    <t>№ 11/А от  01.11.2024 года</t>
  </si>
  <si>
    <t>на продукцию, производимую ОАО "Ольса"</t>
  </si>
  <si>
    <t>Цены указаны на условиях FCA</t>
  </si>
  <si>
    <t>с 01 ноября 2024 года</t>
  </si>
  <si>
    <t>Наименование изделий</t>
  </si>
  <si>
    <t>Свободная отпускная цена без НДС</t>
  </si>
  <si>
    <t>Ставка  НДС в %</t>
  </si>
  <si>
    <t xml:space="preserve">Свободная отпускная цена с НДС      </t>
  </si>
  <si>
    <t xml:space="preserve">1. </t>
  </si>
  <si>
    <t xml:space="preserve"> ПОТРЕБИТЕЛЬСКИЕ ТОВАРЫ</t>
  </si>
  <si>
    <t>1.1</t>
  </si>
  <si>
    <t>Электронасос бытовой   "Ручеек-Техноприбор-1" без шланга, с питающим проводом</t>
  </si>
  <si>
    <t>10 м         арт. 14С.01.1956., арт. 19С.01.1956</t>
  </si>
  <si>
    <t>15м          арт. 14С.02.1956., арт 19С.02.1956</t>
  </si>
  <si>
    <t>25 м         арт. 14С.03.1956., арт. 19С.03.1956</t>
  </si>
  <si>
    <t>40 м         арт. 14С.04.1956., арт 19С.04.1956</t>
  </si>
  <si>
    <t>1.2</t>
  </si>
  <si>
    <t xml:space="preserve">Электронасос бытовой   "Ручеек-Техноприбор-1М" </t>
  </si>
  <si>
    <t>10 м         арт. 14С.05.1956., арт. 19С.05.1956</t>
  </si>
  <si>
    <t>15м          арт. 14С.06.1956., арт. 19С.06.1956</t>
  </si>
  <si>
    <t>25 м         арт. 14С.07.1956., арт. 19С.07.1956</t>
  </si>
  <si>
    <t>40 м         арт. 14С.08.1956., арт. 19С.08.1956</t>
  </si>
  <si>
    <t>1.3</t>
  </si>
  <si>
    <t xml:space="preserve">Электронасос бытовой   "Ручеек-Техноприбор-1"  </t>
  </si>
  <si>
    <t>10 м         арт. 18С.01.1956.</t>
  </si>
  <si>
    <t>15м          арт. 18С.02.1956.</t>
  </si>
  <si>
    <t>25 м         арт. 18С.03.1956.</t>
  </si>
  <si>
    <t>40 м         арт. 18С.04.1956.</t>
  </si>
  <si>
    <t>1.4</t>
  </si>
  <si>
    <t xml:space="preserve">Электронасос бытовой   "Ручеек-Техноприбор-1М"  </t>
  </si>
  <si>
    <t>10 м         арт. 18С.05.1956.</t>
  </si>
  <si>
    <t>15м          арт. 18С.06.1956.</t>
  </si>
  <si>
    <t>25 м         арт. 18С.07.1956.</t>
  </si>
  <si>
    <t>40 м         арт. 18С.08.1956.</t>
  </si>
  <si>
    <t>1.5</t>
  </si>
  <si>
    <t xml:space="preserve">Электронасос бытовой   "Ручеек-Техноприбор-1" </t>
  </si>
  <si>
    <t>10 м         арт. 25С.01.1956</t>
  </si>
  <si>
    <t>15м          арт. 25С.02.1956</t>
  </si>
  <si>
    <t>25 м         арт. 25С.03.1956</t>
  </si>
  <si>
    <t>40 м         арт. 25С.04.1956</t>
  </si>
  <si>
    <t>1.6</t>
  </si>
  <si>
    <t>10 м         арт. 25С.05.1956</t>
  </si>
  <si>
    <t>15м          арт. 25С.06.1956</t>
  </si>
  <si>
    <t>25 м         арт. 25С.07.1956</t>
  </si>
  <si>
    <t>40 м         арт. 25С.08.1956.</t>
  </si>
  <si>
    <t>1.7</t>
  </si>
  <si>
    <t>Станок малогабаритный  деревообрабатыв.  мод. МДС-1-05 (2.2 кВт) АМЕ 131.00.00.000-03 с устройством прижимным  арт. 12С.100.1956</t>
  </si>
  <si>
    <t>1.8</t>
  </si>
  <si>
    <t xml:space="preserve">Подставка к МДС-1-01  АМЕ 131.20.15.000               арт. 12С.102.1956               </t>
  </si>
  <si>
    <t>ПРИСПОСОБЛЕНИЯ ЗА ДОПОЛНИТЕЛЬНУЮ ПЛАТУ</t>
  </si>
  <si>
    <t>1.9</t>
  </si>
  <si>
    <t xml:space="preserve">Устройство прижимное к МДС-1-01 АМЕ131.20.16.000  арт.  12С.105.1956   </t>
  </si>
  <si>
    <t>А.М. Бигдай</t>
  </si>
  <si>
    <t>О.В. Боцман</t>
  </si>
  <si>
    <t>С.А. Якубенко</t>
  </si>
  <si>
    <t>И.А. Парфёнова</t>
  </si>
  <si>
    <t>___________ Е.Э. Богданович</t>
  </si>
  <si>
    <t xml:space="preserve">        ПРЕЙСКУРАНТ РОЗНИЧНЫХ ОТПУСКНЫХ ЦЕН        </t>
  </si>
  <si>
    <t>на запасные части</t>
  </si>
  <si>
    <t>11/А от  01.11.2024 года</t>
  </si>
  <si>
    <t>с 01 ноября 2024 г.</t>
  </si>
  <si>
    <t xml:space="preserve">Розничная  цена с НДС      </t>
  </si>
  <si>
    <t>Амортизатор АМЕ 6.409.004</t>
  </si>
  <si>
    <t>Амортизатор АМЕ 6.409.002</t>
  </si>
  <si>
    <t>Вибратор АМЕ 5.125.001</t>
  </si>
  <si>
    <t>Винт ГОСТ 1491-80 М6х22 (за 4 шт.)</t>
  </si>
  <si>
    <t>Втулка АМЕ 8.220.012</t>
  </si>
  <si>
    <t>Втулка АМЕ 8.220.011</t>
  </si>
  <si>
    <t>Гайка М8 ГОСТ5915; ГОСТ5927</t>
  </si>
  <si>
    <t>Гайка М12х1,25 ГОСТ 5915; ГОСТ 5927</t>
  </si>
  <si>
    <t>Гайка М6 ГОСТ 5915</t>
  </si>
  <si>
    <t>Диафрагма АМЕ 8.220.015</t>
  </si>
  <si>
    <t>Клапан АМЕ 7.140.002</t>
  </si>
  <si>
    <t>Корпус АМЕ 8.020.005</t>
  </si>
  <si>
    <t>Корпус АМЕ 8.020.011</t>
  </si>
  <si>
    <t>Крышка ИЯУБ 1.13.01.01.000 (10м)</t>
  </si>
  <si>
    <t>Крышка ИЯУБ 1.13.01.01.000-01 (15м)</t>
  </si>
  <si>
    <t>Крышка ИЯУБ 1.13.01.01.000-02 (25м)</t>
  </si>
  <si>
    <t>Крышка ИЯУБ 1.13.01.01.000-03 (40м)</t>
  </si>
  <si>
    <t>Крышка ИЯУБ 2.13.01.01.000 (10м)</t>
  </si>
  <si>
    <t>Крышка ИЯУБ 2.13.01.01.000-01 (15м)</t>
  </si>
  <si>
    <t>Крышка ИЯУБ 2.13.01.01.000-02 (25м)</t>
  </si>
  <si>
    <t>Крышка ИЯУБ 2.13.01.01.000-03 (40м)</t>
  </si>
  <si>
    <t>Поршень АМЕ 7.014.000</t>
  </si>
  <si>
    <t>Шайба АМЕ 8.942.005</t>
  </si>
  <si>
    <t>Шайба ГОСТ 6958.8.01</t>
  </si>
  <si>
    <t>Шайба АМЕ 8.942.015 (за 4 шт)</t>
  </si>
  <si>
    <t>Шайба АМЕ 8.942.015-01 (за 4 шт.)</t>
  </si>
  <si>
    <t>Шайба АМЕ 8.942.015-02 (за 4 шт.)</t>
  </si>
  <si>
    <t>Шайба АМЕ 8.942.015-03( за 4 шт.)</t>
  </si>
  <si>
    <t>Шайба КР 60.93.01.011-03 (за 4 шт.)</t>
  </si>
  <si>
    <t>Шайба АМЕ 8.942.031</t>
  </si>
  <si>
    <t>Шайба 6 ГОСТ 6402 (за 4 шт.)</t>
  </si>
  <si>
    <t>Якорь АМЕ 6.665.002</t>
  </si>
  <si>
    <t>Регулировка электронасоса</t>
  </si>
  <si>
    <t>Втулка АМЕ8.223.068</t>
  </si>
  <si>
    <t>Шайба АМЕ 8.942.034</t>
  </si>
  <si>
    <t>Шайба КР 60.93.01.011-04 (за 4 шт)</t>
  </si>
  <si>
    <t>Втулка АМЕ 8.220.052</t>
  </si>
  <si>
    <t>Винт М8х40</t>
  </si>
  <si>
    <t>Комплект для ремонта ИЯУБ 1.13.20.000</t>
  </si>
  <si>
    <t>Вал в сборе к станку МДС-1-05</t>
  </si>
  <si>
    <t>Крышка ИЯУБ 1.13.01.01.000-04 (10м)</t>
  </si>
  <si>
    <t>Крышка ИЯУБ 1.13.01.01.000-05 (15м)</t>
  </si>
  <si>
    <t>Крышка ИЯУБ 1.13.01.01.000-06 (25м)</t>
  </si>
  <si>
    <t>Крышка ИЯУБ 1.13.01.01.000-07 (40м)</t>
  </si>
  <si>
    <t>Крышка ИЯУБ 1.13.01.01.000-08 (10м)</t>
  </si>
  <si>
    <t>Крышка ИЯУБ 1.13.01.01.000-09 (15м)</t>
  </si>
  <si>
    <t>Крышка ИЯУБ 1.13.01.01.000-10 (25м)</t>
  </si>
  <si>
    <t>Крышка ИЯУБ 1.13.01.01.000-11 (40м)</t>
  </si>
  <si>
    <t>Крышка ИЯУБ 2.13.01.01.000-04 (10м)</t>
  </si>
  <si>
    <t>Крышка ИЯУБ 2.13.01.01.000-05 (15м)</t>
  </si>
  <si>
    <t>Крышка ИЯУБ 2.13.01.01.000-06 (25м)</t>
  </si>
  <si>
    <t>Крышка ИЯУБ 2.13.01.01.000-07 (40м)</t>
  </si>
  <si>
    <t>Крышка ИЯУБ 2.13.01.01.000-08 (10м)</t>
  </si>
  <si>
    <t>Крышка ИЯУБ 2.13.01.01.000-09 (15м)</t>
  </si>
  <si>
    <t>Крышка ИЯУБ 2.13.01.01.000-10 (25м)</t>
  </si>
  <si>
    <t>Крышка ИЯУБ 2.13.01.01.000-11 (40м)</t>
  </si>
  <si>
    <t xml:space="preserve">Заместитель директора </t>
  </si>
  <si>
    <t>по коммерческим вопросам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</si>
</sst>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_-;\-* #,##0.0_-;_-* &quot;-&quot;??_-;_-@_-"/>
    <numFmt numFmtId="167" formatCode="_-* #,##0_-;\-* #,##0_-;_-* &quot;-&quot;??_-;_-@_-"/>
    <numFmt numFmtId="168" formatCode="_-* #,##0.000_-;\-* #,##0.000_-;_-* &quot;-&quot;??_-;_-@_-"/>
    <numFmt numFmtId="169" formatCode="_-* #,##0.0000_-;\-* #,##0.0000_-;_-* &quot;-&quot;??_-;_-@_-"/>
    <numFmt numFmtId="170" formatCode="0.0"/>
    <numFmt numFmtId="171" formatCode="_(* #,##0.00_);_(* \(#,##0.00\);_(* &quot;-&quot;??_);_(@_)"/>
    <numFmt numFmtId="172" formatCode="_-* #,##0_р_._-;\-* #,##0_р_._-;_-* &quot;-&quot;_р_._-;_-@_-"/>
    <numFmt numFmtId="173" formatCode="#,##0_р_.;[Red]#,##0_р_."/>
    <numFmt numFmtId="174" formatCode="_-* #,##0.00_р_._-;\-* #,##0.00_р_._-;_-* &quot;-&quot;_р_._-;_-@_-"/>
    <numFmt numFmtId="175" formatCode="#,##0.00_р_.;[Red]#,##0.00_р_."/>
  </numFmts>
  <fonts count="58" x14ac:knownFonts="1"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9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i/>
      <sz val="14"/>
      <name val="Arial Cyr"/>
      <family val="2"/>
      <charset val="204"/>
    </font>
    <font>
      <sz val="14"/>
      <color rgb="FFFF0000"/>
      <name val="Arial Cyr"/>
      <family val="2"/>
      <charset val="204"/>
    </font>
    <font>
      <b/>
      <sz val="14"/>
      <color rgb="FFFF0000"/>
      <name val="Arial Cyr"/>
      <family val="2"/>
      <charset val="204"/>
    </font>
    <font>
      <sz val="9"/>
      <color rgb="FFFF0000"/>
      <name val="Arial Cyr"/>
      <family val="2"/>
      <charset val="204"/>
    </font>
    <font>
      <sz val="11"/>
      <color rgb="FFFF0000"/>
      <name val="Arial Cyr"/>
      <family val="2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0"/>
      <name val="Arial Cyr"/>
      <family val="2"/>
      <charset val="204"/>
    </font>
    <font>
      <sz val="9"/>
      <color theme="0"/>
      <name val="Arial Cyr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</font>
    <font>
      <sz val="11"/>
      <color rgb="FF0070C0"/>
      <name val="Calibri"/>
      <family val="2"/>
      <charset val="204"/>
      <scheme val="minor"/>
    </font>
    <font>
      <sz val="11"/>
      <color rgb="FF0070C0"/>
      <name val="Arial"/>
      <family val="2"/>
      <charset val="204"/>
    </font>
    <font>
      <b/>
      <sz val="11"/>
      <color rgb="FF0070C0"/>
      <name val="Arial"/>
      <family val="2"/>
    </font>
    <font>
      <sz val="11"/>
      <color theme="1"/>
      <name val="Arial"/>
      <family val="2"/>
      <charset val="204"/>
    </font>
    <font>
      <sz val="9"/>
      <name val="Arial"/>
      <family val="2"/>
    </font>
    <font>
      <b/>
      <sz val="11"/>
      <color theme="1"/>
      <name val="Arial"/>
      <family val="2"/>
      <charset val="204"/>
    </font>
    <font>
      <b/>
      <sz val="10"/>
      <color rgb="FF0070C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6"/>
      <color rgb="FF0070C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57" fillId="0" borderId="0" applyFont="0" applyFill="0" applyBorder="0" applyAlignment="0" applyProtection="0"/>
    <xf numFmtId="172" fontId="52" fillId="0" borderId="0" applyFont="0" applyFill="0" applyBorder="0" applyAlignment="0" applyProtection="0"/>
  </cellStyleXfs>
  <cellXfs count="41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2" fillId="0" borderId="2" xfId="0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0" fillId="0" borderId="2" xfId="0" applyFont="1" applyFill="1" applyBorder="1"/>
    <xf numFmtId="0" fontId="9" fillId="0" borderId="0" xfId="0" applyFont="1" applyFill="1"/>
    <xf numFmtId="0" fontId="8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11" fillId="0" borderId="0" xfId="0" applyFont="1" applyFill="1"/>
    <xf numFmtId="0" fontId="4" fillId="0" borderId="3" xfId="0" applyFont="1" applyFill="1" applyBorder="1"/>
    <xf numFmtId="0" fontId="5" fillId="0" borderId="0" xfId="0" applyFont="1" applyFill="1"/>
    <xf numFmtId="0" fontId="10" fillId="0" borderId="2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8" fillId="0" borderId="2" xfId="0" applyFont="1" applyFill="1" applyBorder="1" applyAlignment="1">
      <alignment horizontal="right"/>
    </xf>
    <xf numFmtId="0" fontId="2" fillId="0" borderId="0" xfId="0" applyFont="1" applyFill="1" applyBorder="1"/>
    <xf numFmtId="0" fontId="1" fillId="0" borderId="6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wrapText="1"/>
    </xf>
    <xf numFmtId="0" fontId="1" fillId="0" borderId="3" xfId="0" applyFont="1" applyFill="1" applyBorder="1"/>
    <xf numFmtId="0" fontId="4" fillId="0" borderId="3" xfId="0" applyFont="1" applyFill="1" applyBorder="1"/>
    <xf numFmtId="0" fontId="2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3" fillId="0" borderId="10" xfId="0" applyFont="1" applyFill="1" applyBorder="1"/>
    <xf numFmtId="0" fontId="7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2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3" xfId="0" applyFont="1" applyFill="1" applyBorder="1" applyAlignment="1">
      <alignment wrapText="1"/>
    </xf>
    <xf numFmtId="165" fontId="5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/>
    <xf numFmtId="0" fontId="10" fillId="0" borderId="2" xfId="0" applyFont="1" applyFill="1" applyBorder="1"/>
    <xf numFmtId="0" fontId="1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right"/>
    </xf>
    <xf numFmtId="0" fontId="4" fillId="0" borderId="12" xfId="0" applyFont="1" applyFill="1" applyBorder="1"/>
    <xf numFmtId="0" fontId="14" fillId="0" borderId="3" xfId="0" applyFont="1" applyFill="1" applyBorder="1"/>
    <xf numFmtId="0" fontId="1" fillId="0" borderId="3" xfId="0" applyFont="1" applyFill="1" applyBorder="1" applyAlignment="1">
      <alignment wrapText="1"/>
    </xf>
    <xf numFmtId="164" fontId="1" fillId="0" borderId="2" xfId="1" applyNumberFormat="1" applyFont="1" applyFill="1" applyBorder="1"/>
    <xf numFmtId="0" fontId="4" fillId="0" borderId="3" xfId="0" applyFont="1" applyFill="1" applyBorder="1" applyAlignment="1">
      <alignment wrapText="1"/>
    </xf>
    <xf numFmtId="0" fontId="6" fillId="0" borderId="3" xfId="0" applyFont="1" applyFill="1" applyBorder="1"/>
    <xf numFmtId="0" fontId="6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5" fillId="0" borderId="0" xfId="0" applyFont="1" applyFill="1"/>
    <xf numFmtId="0" fontId="1" fillId="0" borderId="15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/>
    </xf>
    <xf numFmtId="164" fontId="1" fillId="0" borderId="16" xfId="1" applyNumberFormat="1" applyFont="1" applyFill="1" applyBorder="1"/>
    <xf numFmtId="164" fontId="6" fillId="0" borderId="2" xfId="1" applyNumberFormat="1" applyFont="1" applyFill="1" applyBorder="1"/>
    <xf numFmtId="0" fontId="9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wrapText="1"/>
    </xf>
    <xf numFmtId="0" fontId="4" fillId="0" borderId="10" xfId="0" applyFont="1" applyFill="1" applyBorder="1" applyAlignment="1">
      <alignment horizontal="right"/>
    </xf>
    <xf numFmtId="0" fontId="6" fillId="0" borderId="2" xfId="0" applyFont="1" applyFill="1" applyBorder="1"/>
    <xf numFmtId="164" fontId="0" fillId="0" borderId="0" xfId="1" applyFont="1"/>
    <xf numFmtId="0" fontId="0" fillId="0" borderId="2" xfId="0" applyFont="1" applyFill="1" applyBorder="1"/>
    <xf numFmtId="0" fontId="6" fillId="0" borderId="3" xfId="0" applyFont="1" applyFill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0" fontId="1" fillId="0" borderId="16" xfId="0" applyFont="1" applyFill="1" applyBorder="1"/>
    <xf numFmtId="0" fontId="6" fillId="0" borderId="17" xfId="0" applyFont="1" applyFill="1" applyBorder="1"/>
    <xf numFmtId="0" fontId="4" fillId="0" borderId="2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167" fontId="13" fillId="0" borderId="0" xfId="1" applyNumberFormat="1" applyFont="1" applyFill="1" applyBorder="1"/>
    <xf numFmtId="1" fontId="13" fillId="0" borderId="0" xfId="0" applyNumberFormat="1" applyFont="1" applyFill="1"/>
    <xf numFmtId="0" fontId="13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164" fontId="13" fillId="0" borderId="2" xfId="1" applyFont="1" applyFill="1" applyBorder="1"/>
    <xf numFmtId="164" fontId="13" fillId="0" borderId="18" xfId="1" applyFont="1" applyFill="1" applyBorder="1"/>
    <xf numFmtId="164" fontId="3" fillId="0" borderId="2" xfId="1" applyNumberFormat="1" applyFont="1" applyFill="1" applyBorder="1"/>
    <xf numFmtId="164" fontId="13" fillId="0" borderId="2" xfId="1" applyFont="1" applyFill="1" applyBorder="1"/>
    <xf numFmtId="164" fontId="13" fillId="0" borderId="18" xfId="1" applyFont="1" applyFill="1" applyBorder="1"/>
    <xf numFmtId="164" fontId="13" fillId="0" borderId="19" xfId="1" applyFont="1" applyFill="1" applyBorder="1"/>
    <xf numFmtId="164" fontId="13" fillId="0" borderId="20" xfId="1" applyFont="1" applyFill="1" applyBorder="1"/>
    <xf numFmtId="167" fontId="13" fillId="0" borderId="2" xfId="1" applyNumberFormat="1" applyFont="1" applyFill="1" applyBorder="1"/>
    <xf numFmtId="167" fontId="13" fillId="0" borderId="18" xfId="1" applyNumberFormat="1" applyFont="1" applyFill="1" applyBorder="1"/>
    <xf numFmtId="2" fontId="14" fillId="0" borderId="3" xfId="0" applyNumberFormat="1" applyFont="1" applyFill="1" applyBorder="1" applyAlignment="1">
      <alignment wrapText="1"/>
    </xf>
    <xf numFmtId="0" fontId="15" fillId="0" borderId="3" xfId="0" applyFont="1" applyFill="1" applyBorder="1"/>
    <xf numFmtId="164" fontId="3" fillId="0" borderId="16" xfId="1" applyNumberFormat="1" applyFont="1" applyFill="1" applyBorder="1"/>
    <xf numFmtId="0" fontId="13" fillId="0" borderId="3" xfId="0" applyFont="1" applyFill="1" applyBorder="1"/>
    <xf numFmtId="164" fontId="13" fillId="0" borderId="2" xfId="1" applyNumberFormat="1" applyFont="1" applyFill="1" applyBorder="1"/>
    <xf numFmtId="164" fontId="13" fillId="0" borderId="8" xfId="1" applyFont="1" applyFill="1" applyBorder="1"/>
    <xf numFmtId="164" fontId="13" fillId="0" borderId="21" xfId="1" applyFont="1" applyFill="1" applyBorder="1"/>
    <xf numFmtId="0" fontId="13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13" fillId="0" borderId="3" xfId="0" applyFont="1" applyFill="1" applyBorder="1"/>
    <xf numFmtId="0" fontId="3" fillId="0" borderId="2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/>
    </xf>
    <xf numFmtId="0" fontId="6" fillId="0" borderId="17" xfId="0" applyFont="1" applyFill="1" applyBorder="1"/>
    <xf numFmtId="0" fontId="6" fillId="0" borderId="7" xfId="0" applyFont="1" applyFill="1" applyBorder="1"/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left"/>
    </xf>
    <xf numFmtId="164" fontId="13" fillId="0" borderId="0" xfId="1" applyFont="1" applyFill="1" applyBorder="1"/>
    <xf numFmtId="0" fontId="6" fillId="0" borderId="13" xfId="0" applyFont="1" applyFill="1" applyBorder="1" applyAlignment="1">
      <alignment wrapText="1"/>
    </xf>
    <xf numFmtId="0" fontId="13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wrapText="1"/>
    </xf>
    <xf numFmtId="164" fontId="13" fillId="0" borderId="18" xfId="1" applyNumberFormat="1" applyFont="1" applyFill="1" applyBorder="1"/>
    <xf numFmtId="0" fontId="17" fillId="0" borderId="0" xfId="0" applyFont="1"/>
    <xf numFmtId="0" fontId="1" fillId="0" borderId="2" xfId="0" applyFont="1" applyFill="1" applyBorder="1"/>
    <xf numFmtId="0" fontId="15" fillId="0" borderId="3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2" fontId="14" fillId="0" borderId="3" xfId="0" applyNumberFormat="1" applyFont="1" applyFill="1" applyBorder="1" applyAlignment="1">
      <alignment wrapText="1"/>
    </xf>
    <xf numFmtId="168" fontId="13" fillId="0" borderId="18" xfId="1" applyNumberFormat="1" applyFont="1" applyFill="1" applyBorder="1"/>
    <xf numFmtId="166" fontId="13" fillId="0" borderId="18" xfId="1" applyNumberFormat="1" applyFont="1" applyFill="1" applyBorder="1"/>
    <xf numFmtId="168" fontId="13" fillId="0" borderId="2" xfId="1" applyNumberFormat="1" applyFont="1" applyFill="1" applyBorder="1"/>
    <xf numFmtId="167" fontId="3" fillId="0" borderId="2" xfId="1" applyNumberFormat="1" applyFont="1" applyFill="1" applyBorder="1"/>
    <xf numFmtId="0" fontId="18" fillId="0" borderId="0" xfId="0" applyFont="1"/>
    <xf numFmtId="0" fontId="13" fillId="0" borderId="7" xfId="0" applyFont="1" applyFill="1" applyBorder="1" applyAlignment="1">
      <alignment wrapText="1"/>
    </xf>
    <xf numFmtId="0" fontId="24" fillId="0" borderId="0" xfId="0" applyFont="1" applyFill="1"/>
    <xf numFmtId="0" fontId="25" fillId="0" borderId="0" xfId="0" applyFont="1" applyFill="1"/>
    <xf numFmtId="0" fontId="9" fillId="0" borderId="0" xfId="0" applyFont="1" applyFill="1" applyBorder="1"/>
    <xf numFmtId="0" fontId="7" fillId="0" borderId="2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166" fontId="13" fillId="0" borderId="2" xfId="1" applyNumberFormat="1" applyFont="1" applyFill="1" applyBorder="1"/>
    <xf numFmtId="0" fontId="25" fillId="0" borderId="10" xfId="0" applyFont="1" applyFill="1" applyBorder="1"/>
    <xf numFmtId="0" fontId="0" fillId="0" borderId="3" xfId="0" applyFont="1" applyFill="1" applyBorder="1"/>
    <xf numFmtId="167" fontId="1" fillId="0" borderId="2" xfId="1" applyNumberFormat="1" applyFont="1" applyFill="1" applyBorder="1"/>
    <xf numFmtId="164" fontId="13" fillId="0" borderId="2" xfId="1" applyFont="1" applyFill="1" applyBorder="1" applyAlignment="1">
      <alignment horizontal="center"/>
    </xf>
    <xf numFmtId="164" fontId="13" fillId="0" borderId="18" xfId="1" applyNumberFormat="1" applyFont="1" applyFill="1" applyBorder="1" applyAlignment="1">
      <alignment horizontal="center"/>
    </xf>
    <xf numFmtId="164" fontId="13" fillId="0" borderId="18" xfId="1" applyFont="1" applyFill="1" applyBorder="1" applyAlignment="1">
      <alignment horizontal="center"/>
    </xf>
    <xf numFmtId="2" fontId="13" fillId="0" borderId="18" xfId="0" applyNumberFormat="1" applyFont="1" applyFill="1" applyBorder="1"/>
    <xf numFmtId="164" fontId="3" fillId="0" borderId="8" xfId="1" applyFont="1" applyFill="1" applyBorder="1"/>
    <xf numFmtId="0" fontId="13" fillId="0" borderId="0" xfId="0" applyFont="1" applyFill="1"/>
    <xf numFmtId="0" fontId="0" fillId="0" borderId="0" xfId="0" applyFont="1" applyFill="1"/>
    <xf numFmtId="0" fontId="14" fillId="0" borderId="3" xfId="0" applyFont="1" applyFill="1" applyBorder="1" applyAlignment="1">
      <alignment wrapText="1"/>
    </xf>
    <xf numFmtId="171" fontId="27" fillId="0" borderId="2" xfId="1" applyNumberFormat="1" applyFont="1" applyFill="1" applyBorder="1"/>
    <xf numFmtId="0" fontId="1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2" fillId="0" borderId="0" xfId="0" applyFont="1"/>
    <xf numFmtId="0" fontId="1" fillId="0" borderId="2" xfId="0" applyFont="1" applyFill="1" applyBorder="1" applyAlignment="1">
      <alignment wrapText="1"/>
    </xf>
    <xf numFmtId="0" fontId="8" fillId="0" borderId="11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3" fillId="0" borderId="18" xfId="0" applyFont="1" applyFill="1" applyBorder="1"/>
    <xf numFmtId="0" fontId="26" fillId="0" borderId="3" xfId="0" applyFont="1" applyFill="1" applyBorder="1" applyAlignment="1">
      <alignment wrapText="1"/>
    </xf>
    <xf numFmtId="0" fontId="1" fillId="0" borderId="2" xfId="0" applyFont="1" applyFill="1" applyBorder="1"/>
    <xf numFmtId="0" fontId="24" fillId="0" borderId="0" xfId="0" applyFont="1" applyFill="1"/>
    <xf numFmtId="0" fontId="9" fillId="0" borderId="0" xfId="0" applyFont="1" applyFill="1" applyBorder="1"/>
    <xf numFmtId="0" fontId="3" fillId="0" borderId="10" xfId="0" applyFont="1" applyFill="1" applyBorder="1"/>
    <xf numFmtId="0" fontId="5" fillId="0" borderId="10" xfId="0" applyFont="1" applyFill="1" applyBorder="1"/>
    <xf numFmtId="0" fontId="0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0" fontId="12" fillId="0" borderId="2" xfId="0" applyFont="1" applyFill="1" applyBorder="1" applyAlignment="1"/>
    <xf numFmtId="0" fontId="9" fillId="0" borderId="10" xfId="0" applyFont="1" applyFill="1" applyBorder="1"/>
    <xf numFmtId="169" fontId="13" fillId="0" borderId="2" xfId="1" applyNumberFormat="1" applyFont="1" applyFill="1" applyBorder="1"/>
    <xf numFmtId="169" fontId="13" fillId="0" borderId="18" xfId="1" applyNumberFormat="1" applyFont="1" applyFill="1" applyBorder="1"/>
    <xf numFmtId="0" fontId="11" fillId="0" borderId="0" xfId="0" applyFont="1" applyFill="1"/>
    <xf numFmtId="0" fontId="8" fillId="0" borderId="2" xfId="0" applyFont="1" applyFill="1" applyBorder="1" applyAlignment="1"/>
    <xf numFmtId="0" fontId="0" fillId="0" borderId="2" xfId="0" applyFont="1" applyFill="1" applyBorder="1" applyAlignment="1"/>
    <xf numFmtId="0" fontId="26" fillId="0" borderId="3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left"/>
    </xf>
    <xf numFmtId="0" fontId="5" fillId="0" borderId="16" xfId="0" applyFont="1" applyFill="1" applyBorder="1"/>
    <xf numFmtId="0" fontId="10" fillId="0" borderId="16" xfId="0" applyFont="1" applyFill="1" applyBorder="1"/>
    <xf numFmtId="0" fontId="0" fillId="0" borderId="16" xfId="0" applyFont="1" applyFill="1" applyBorder="1"/>
    <xf numFmtId="0" fontId="0" fillId="0" borderId="23" xfId="0" applyFont="1" applyFill="1" applyBorder="1"/>
    <xf numFmtId="0" fontId="28" fillId="0" borderId="3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9" fillId="0" borderId="3" xfId="0" applyFont="1" applyFill="1" applyBorder="1" applyAlignment="1">
      <alignment horizontal="left" wrapText="1"/>
    </xf>
    <xf numFmtId="0" fontId="8" fillId="0" borderId="3" xfId="0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wrapText="1"/>
    </xf>
    <xf numFmtId="1" fontId="8" fillId="0" borderId="2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2" fillId="0" borderId="3" xfId="0" applyFont="1" applyFill="1" applyBorder="1"/>
    <xf numFmtId="0" fontId="4" fillId="0" borderId="2" xfId="0" applyFont="1" applyFill="1" applyBorder="1" applyAlignment="1"/>
    <xf numFmtId="0" fontId="0" fillId="0" borderId="19" xfId="0" applyFont="1" applyFill="1" applyBorder="1"/>
    <xf numFmtId="171" fontId="27" fillId="0" borderId="24" xfId="1" applyNumberFormat="1" applyFont="1" applyFill="1" applyBorder="1"/>
    <xf numFmtId="171" fontId="27" fillId="0" borderId="25" xfId="1" applyNumberFormat="1" applyFont="1" applyFill="1" applyBorder="1"/>
    <xf numFmtId="0" fontId="19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8" fillId="0" borderId="16" xfId="0" applyFont="1" applyFill="1" applyBorder="1"/>
    <xf numFmtId="0" fontId="8" fillId="0" borderId="16" xfId="0" applyFont="1" applyFill="1" applyBorder="1" applyAlignment="1">
      <alignment horizontal="right"/>
    </xf>
    <xf numFmtId="167" fontId="0" fillId="0" borderId="16" xfId="1" applyNumberFormat="1" applyFont="1" applyFill="1" applyBorder="1"/>
    <xf numFmtId="167" fontId="0" fillId="0" borderId="23" xfId="1" applyNumberFormat="1" applyFont="1" applyFill="1" applyBorder="1"/>
    <xf numFmtId="0" fontId="2" fillId="0" borderId="16" xfId="0" applyFont="1" applyFill="1" applyBorder="1"/>
    <xf numFmtId="0" fontId="8" fillId="0" borderId="16" xfId="0" applyFont="1" applyFill="1" applyBorder="1" applyAlignment="1">
      <alignment horizontal="left"/>
    </xf>
    <xf numFmtId="167" fontId="6" fillId="0" borderId="16" xfId="1" applyNumberFormat="1" applyFont="1" applyFill="1" applyBorder="1"/>
    <xf numFmtId="164" fontId="13" fillId="0" borderId="23" xfId="1" applyFont="1" applyFill="1" applyBorder="1"/>
    <xf numFmtId="0" fontId="0" fillId="0" borderId="8" xfId="0" applyFont="1" applyFill="1" applyBorder="1"/>
    <xf numFmtId="0" fontId="2" fillId="0" borderId="8" xfId="0" applyFont="1" applyFill="1" applyBorder="1"/>
    <xf numFmtId="0" fontId="8" fillId="0" borderId="8" xfId="0" applyFont="1" applyFill="1" applyBorder="1" applyAlignment="1">
      <alignment horizontal="left"/>
    </xf>
    <xf numFmtId="167" fontId="3" fillId="0" borderId="8" xfId="1" applyNumberFormat="1" applyFont="1" applyFill="1" applyBorder="1"/>
    <xf numFmtId="0" fontId="0" fillId="0" borderId="11" xfId="0" applyFont="1" applyFill="1" applyBorder="1"/>
    <xf numFmtId="0" fontId="8" fillId="0" borderId="11" xfId="0" applyFont="1" applyFill="1" applyBorder="1" applyAlignment="1">
      <alignment horizontal="right"/>
    </xf>
    <xf numFmtId="167" fontId="3" fillId="0" borderId="11" xfId="1" applyNumberFormat="1" applyFont="1" applyFill="1" applyBorder="1"/>
    <xf numFmtId="0" fontId="5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2" fillId="0" borderId="11" xfId="0" applyFont="1" applyFill="1" applyBorder="1"/>
    <xf numFmtId="0" fontId="12" fillId="0" borderId="15" xfId="0" applyFont="1" applyFill="1" applyBorder="1" applyAlignment="1">
      <alignment wrapText="1"/>
    </xf>
    <xf numFmtId="0" fontId="2" fillId="0" borderId="19" xfId="0" applyFont="1" applyFill="1" applyBorder="1"/>
    <xf numFmtId="0" fontId="0" fillId="0" borderId="27" xfId="0" applyFont="1" applyFill="1" applyBorder="1"/>
    <xf numFmtId="17" fontId="0" fillId="0" borderId="0" xfId="0" applyNumberFormat="1" applyFont="1" applyFill="1"/>
    <xf numFmtId="0" fontId="14" fillId="0" borderId="28" xfId="0" applyFont="1" applyFill="1" applyBorder="1" applyAlignment="1">
      <alignment horizontal="center" wrapText="1"/>
    </xf>
    <xf numFmtId="171" fontId="27" fillId="0" borderId="19" xfId="1" applyNumberFormat="1" applyFont="1" applyFill="1" applyBorder="1"/>
    <xf numFmtId="0" fontId="8" fillId="0" borderId="8" xfId="0" applyFont="1" applyFill="1" applyBorder="1" applyAlignment="1">
      <alignment horizontal="right"/>
    </xf>
    <xf numFmtId="167" fontId="3" fillId="0" borderId="19" xfId="1" applyNumberFormat="1" applyFont="1" applyFill="1" applyBorder="1"/>
    <xf numFmtId="0" fontId="7" fillId="0" borderId="3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13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2" fillId="0" borderId="19" xfId="0" applyFont="1" applyFill="1" applyBorder="1" applyAlignment="1"/>
    <xf numFmtId="0" fontId="0" fillId="0" borderId="19" xfId="0" applyFont="1" applyFill="1" applyBorder="1" applyAlignment="1">
      <alignment horizontal="right"/>
    </xf>
    <xf numFmtId="0" fontId="8" fillId="0" borderId="19" xfId="0" applyFont="1" applyFill="1" applyBorder="1"/>
    <xf numFmtId="0" fontId="1" fillId="0" borderId="2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wrapText="1"/>
    </xf>
    <xf numFmtId="0" fontId="22" fillId="0" borderId="2" xfId="0" applyFont="1" applyFill="1" applyBorder="1"/>
    <xf numFmtId="0" fontId="30" fillId="0" borderId="2" xfId="0" applyFont="1" applyFill="1" applyBorder="1" applyAlignment="1">
      <alignment horizontal="right"/>
    </xf>
    <xf numFmtId="0" fontId="30" fillId="0" borderId="2" xfId="0" applyFont="1" applyFill="1" applyBorder="1" applyAlignment="1">
      <alignment horizontal="left"/>
    </xf>
    <xf numFmtId="167" fontId="21" fillId="0" borderId="2" xfId="1" applyNumberFormat="1" applyFont="1" applyFill="1" applyBorder="1"/>
    <xf numFmtId="0" fontId="1" fillId="0" borderId="0" xfId="0" applyFont="1" applyFill="1" applyBorder="1" applyAlignment="1">
      <alignment horizontal="right"/>
    </xf>
    <xf numFmtId="171" fontId="27" fillId="0" borderId="18" xfId="1" applyNumberFormat="1" applyFont="1" applyFill="1" applyBorder="1"/>
    <xf numFmtId="0" fontId="1" fillId="0" borderId="28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/>
    </xf>
    <xf numFmtId="17" fontId="0" fillId="0" borderId="0" xfId="0" applyNumberFormat="1" applyFill="1"/>
    <xf numFmtId="0" fontId="13" fillId="0" borderId="2" xfId="0" applyFont="1" applyFill="1" applyBorder="1"/>
    <xf numFmtId="0" fontId="8" fillId="0" borderId="3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0" fillId="0" borderId="15" xfId="0" applyFont="1" applyFill="1" applyBorder="1"/>
    <xf numFmtId="0" fontId="25" fillId="0" borderId="0" xfId="0" applyFont="1" applyFill="1" applyBorder="1"/>
    <xf numFmtId="0" fontId="25" fillId="0" borderId="0" xfId="0" applyFont="1" applyFill="1"/>
    <xf numFmtId="0" fontId="2" fillId="0" borderId="2" xfId="0" applyFont="1" applyFill="1" applyBorder="1" applyAlignment="1">
      <alignment horizontal="right"/>
    </xf>
    <xf numFmtId="0" fontId="1" fillId="0" borderId="5" xfId="0" applyFont="1" applyFill="1" applyBorder="1" applyAlignment="1">
      <alignment wrapText="1"/>
    </xf>
    <xf numFmtId="171" fontId="27" fillId="0" borderId="20" xfId="1" applyNumberFormat="1" applyFont="1" applyFill="1" applyBorder="1"/>
    <xf numFmtId="164" fontId="6" fillId="0" borderId="19" xfId="1" applyNumberFormat="1" applyFont="1" applyFill="1" applyBorder="1"/>
    <xf numFmtId="171" fontId="27" fillId="0" borderId="31" xfId="1" applyNumberFormat="1" applyFont="1" applyFill="1" applyBorder="1"/>
    <xf numFmtId="0" fontId="0" fillId="0" borderId="32" xfId="0" applyBorder="1"/>
    <xf numFmtId="164" fontId="0" fillId="0" borderId="0" xfId="1" applyFont="1" applyFill="1"/>
    <xf numFmtId="167" fontId="0" fillId="0" borderId="2" xfId="1" applyNumberFormat="1" applyFont="1" applyFill="1" applyBorder="1"/>
    <xf numFmtId="167" fontId="0" fillId="0" borderId="18" xfId="1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18" xfId="0" applyFont="1" applyFill="1" applyBorder="1"/>
    <xf numFmtId="0" fontId="0" fillId="2" borderId="0" xfId="0" applyFont="1" applyFill="1"/>
    <xf numFmtId="171" fontId="27" fillId="2" borderId="2" xfId="1" applyNumberFormat="1" applyFont="1" applyFill="1" applyBorder="1"/>
    <xf numFmtId="0" fontId="1" fillId="0" borderId="33" xfId="0" applyFont="1" applyFill="1" applyBorder="1" applyAlignment="1">
      <alignment horizontal="center" wrapText="1"/>
    </xf>
    <xf numFmtId="170" fontId="3" fillId="0" borderId="0" xfId="0" applyNumberFormat="1" applyFont="1"/>
    <xf numFmtId="17" fontId="6" fillId="0" borderId="0" xfId="0" applyNumberFormat="1" applyFont="1" applyFill="1"/>
    <xf numFmtId="0" fontId="3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1" fillId="2" borderId="6" xfId="0" applyFont="1" applyFill="1" applyBorder="1" applyAlignment="1">
      <alignment horizontal="center" wrapText="1"/>
    </xf>
    <xf numFmtId="0" fontId="1" fillId="2" borderId="16" xfId="0" applyFont="1" applyFill="1" applyBorder="1"/>
    <xf numFmtId="171" fontId="27" fillId="2" borderId="15" xfId="1" applyNumberFormat="1" applyFont="1" applyFill="1" applyBorder="1"/>
    <xf numFmtId="0" fontId="13" fillId="2" borderId="0" xfId="0" applyFont="1" applyFill="1"/>
    <xf numFmtId="167" fontId="13" fillId="2" borderId="0" xfId="1" applyNumberFormat="1" applyFont="1" applyFill="1" applyBorder="1"/>
    <xf numFmtId="1" fontId="13" fillId="2" borderId="0" xfId="0" applyNumberFormat="1" applyFont="1" applyFill="1"/>
    <xf numFmtId="0" fontId="13" fillId="2" borderId="0" xfId="0" applyFont="1" applyFill="1" applyBorder="1"/>
    <xf numFmtId="0" fontId="31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8" fillId="0" borderId="2" xfId="0" applyFont="1" applyFill="1" applyBorder="1"/>
    <xf numFmtId="0" fontId="30" fillId="0" borderId="2" xfId="0" applyFont="1" applyFill="1" applyBorder="1"/>
    <xf numFmtId="0" fontId="30" fillId="0" borderId="2" xfId="0" applyFont="1" applyFill="1" applyBorder="1" applyAlignment="1">
      <alignment horizontal="right"/>
    </xf>
    <xf numFmtId="0" fontId="30" fillId="0" borderId="2" xfId="0" applyFont="1" applyFill="1" applyBorder="1"/>
    <xf numFmtId="171" fontId="32" fillId="0" borderId="2" xfId="1" applyNumberFormat="1" applyFont="1" applyFill="1" applyBorder="1"/>
    <xf numFmtId="164" fontId="20" fillId="0" borderId="2" xfId="1" applyFont="1" applyFill="1" applyBorder="1"/>
    <xf numFmtId="164" fontId="20" fillId="0" borderId="18" xfId="1" applyFont="1" applyFill="1" applyBorder="1"/>
    <xf numFmtId="0" fontId="8" fillId="0" borderId="2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67" fontId="0" fillId="0" borderId="0" xfId="1" applyNumberFormat="1" applyFont="1" applyFill="1" applyBorder="1"/>
    <xf numFmtId="0" fontId="1" fillId="0" borderId="0" xfId="0" applyFont="1" applyFill="1" applyBorder="1" applyAlignment="1">
      <alignment horizontal="center" wrapText="1"/>
    </xf>
    <xf numFmtId="164" fontId="14" fillId="0" borderId="0" xfId="1" applyFont="1"/>
    <xf numFmtId="17" fontId="0" fillId="0" borderId="0" xfId="0" applyNumberFormat="1" applyFont="1"/>
    <xf numFmtId="0" fontId="17" fillId="0" borderId="0" xfId="0" applyFont="1" applyFill="1"/>
    <xf numFmtId="0" fontId="33" fillId="0" borderId="0" xfId="0" applyFont="1" applyFill="1"/>
    <xf numFmtId="1" fontId="34" fillId="0" borderId="0" xfId="0" applyNumberFormat="1" applyFont="1" applyFill="1" applyBorder="1" applyAlignment="1">
      <alignment wrapText="1"/>
    </xf>
    <xf numFmtId="0" fontId="34" fillId="0" borderId="0" xfId="0" applyFont="1" applyFill="1"/>
    <xf numFmtId="0" fontId="17" fillId="0" borderId="2" xfId="0" applyFont="1" applyFill="1" applyBorder="1" applyAlignment="1">
      <alignment wrapText="1"/>
    </xf>
    <xf numFmtId="0" fontId="1" fillId="0" borderId="34" xfId="0" applyFont="1" applyFill="1" applyBorder="1" applyAlignment="1">
      <alignment horizontal="center" vertical="center" wrapText="1"/>
    </xf>
    <xf numFmtId="0" fontId="52" fillId="0" borderId="0" xfId="0" applyFont="1"/>
    <xf numFmtId="0" fontId="56" fillId="0" borderId="0" xfId="0" applyFont="1"/>
    <xf numFmtId="0" fontId="44" fillId="0" borderId="0" xfId="0" applyFont="1" applyAlignment="1">
      <alignment horizontal="left"/>
    </xf>
    <xf numFmtId="0" fontId="40" fillId="0" borderId="0" xfId="0" applyFont="1"/>
    <xf numFmtId="0" fontId="44" fillId="0" borderId="0" xfId="0" applyFont="1" applyAlignment="1">
      <alignment horizontal="right"/>
    </xf>
    <xf numFmtId="0" fontId="44" fillId="0" borderId="0" xfId="0" applyFont="1"/>
    <xf numFmtId="0" fontId="44" fillId="0" borderId="10" xfId="0" applyFont="1" applyBorder="1"/>
    <xf numFmtId="0" fontId="40" fillId="0" borderId="10" xfId="0" applyFont="1" applyBorder="1"/>
    <xf numFmtId="0" fontId="52" fillId="0" borderId="0" xfId="0" applyFont="1" applyFill="1"/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Alignment="1">
      <alignment horizontal="center" vertical="center"/>
    </xf>
    <xf numFmtId="0" fontId="51" fillId="0" borderId="0" xfId="0" applyFont="1" applyFill="1" applyAlignment="1" applyProtection="1">
      <alignment vertical="center"/>
      <protection locked="0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Continuous" vertical="center"/>
    </xf>
    <xf numFmtId="0" fontId="55" fillId="0" borderId="0" xfId="0" applyFont="1" applyFill="1" applyAlignment="1">
      <alignment horizontal="right" vertical="center"/>
    </xf>
    <xf numFmtId="49" fontId="37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0" fontId="47" fillId="0" borderId="2" xfId="0" applyFont="1" applyFill="1" applyBorder="1" applyAlignment="1" applyProtection="1">
      <alignment horizontal="center" vertical="center" wrapText="1"/>
      <protection locked="0"/>
    </xf>
    <xf numFmtId="0" fontId="47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5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37" fillId="0" borderId="2" xfId="0" applyFont="1" applyFill="1" applyBorder="1" applyAlignment="1" applyProtection="1">
      <alignment horizontal="centerContinuous" vertical="center"/>
      <protection locked="0"/>
    </xf>
    <xf numFmtId="173" fontId="51" fillId="0" borderId="2" xfId="0" applyNumberFormat="1" applyFont="1" applyFill="1" applyBorder="1" applyAlignment="1" applyProtection="1">
      <alignment vertical="center"/>
      <protection locked="0"/>
    </xf>
    <xf numFmtId="0" fontId="51" fillId="0" borderId="2" xfId="0" applyFont="1" applyFill="1" applyBorder="1" applyAlignment="1">
      <alignment vertical="center"/>
    </xf>
    <xf numFmtId="0" fontId="53" fillId="0" borderId="2" xfId="0" applyFont="1" applyFill="1" applyBorder="1" applyAlignment="1">
      <alignment horizontal="center" vertical="center"/>
    </xf>
    <xf numFmtId="0" fontId="52" fillId="0" borderId="2" xfId="0" applyFont="1" applyFill="1" applyBorder="1"/>
    <xf numFmtId="49" fontId="49" fillId="0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Fill="1" applyBorder="1" applyAlignment="1" applyProtection="1">
      <alignment horizontal="left" vertical="center" wrapText="1"/>
      <protection locked="0"/>
    </xf>
    <xf numFmtId="175" fontId="51" fillId="0" borderId="2" xfId="0" applyNumberFormat="1" applyFont="1" applyFill="1" applyBorder="1" applyAlignment="1" applyProtection="1">
      <alignment vertical="center"/>
      <protection locked="0"/>
    </xf>
    <xf numFmtId="1" fontId="51" fillId="0" borderId="2" xfId="0" applyNumberFormat="1" applyFont="1" applyFill="1" applyBorder="1" applyAlignment="1">
      <alignment horizontal="center" vertical="center"/>
    </xf>
    <xf numFmtId="174" fontId="51" fillId="0" borderId="2" xfId="2" applyNumberFormat="1" applyFont="1" applyFill="1" applyBorder="1" applyAlignment="1">
      <alignment vertical="center"/>
    </xf>
    <xf numFmtId="174" fontId="51" fillId="0" borderId="2" xfId="2" applyNumberFormat="1" applyFont="1" applyFill="1" applyBorder="1" applyAlignment="1">
      <alignment horizontal="center" vertical="center"/>
    </xf>
    <xf numFmtId="165" fontId="39" fillId="0" borderId="2" xfId="1" applyNumberFormat="1" applyFont="1" applyFill="1" applyBorder="1"/>
    <xf numFmtId="0" fontId="37" fillId="0" borderId="2" xfId="0" applyFont="1" applyFill="1" applyBorder="1" applyAlignment="1" applyProtection="1">
      <alignment vertical="center"/>
      <protection locked="0"/>
    </xf>
    <xf numFmtId="165" fontId="50" fillId="0" borderId="2" xfId="1" applyNumberFormat="1" applyFont="1" applyFill="1" applyBorder="1"/>
    <xf numFmtId="0" fontId="37" fillId="0" borderId="2" xfId="0" applyFont="1" applyFill="1" applyBorder="1" applyAlignment="1" applyProtection="1">
      <alignment horizontal="left" vertical="center"/>
      <protection locked="0"/>
    </xf>
    <xf numFmtId="0" fontId="37" fillId="0" borderId="2" xfId="0" applyFont="1" applyFill="1" applyBorder="1" applyAlignment="1" applyProtection="1">
      <alignment vertical="center" wrapText="1"/>
      <protection locked="0"/>
    </xf>
    <xf numFmtId="49" fontId="41" fillId="0" borderId="2" xfId="0" applyNumberFormat="1" applyFont="1" applyFill="1" applyBorder="1" applyAlignment="1" applyProtection="1">
      <alignment horizontal="center" vertical="center"/>
      <protection locked="0"/>
    </xf>
    <xf numFmtId="49" fontId="49" fillId="0" borderId="0" xfId="0" applyNumberFormat="1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wrapText="1"/>
      <protection locked="0"/>
    </xf>
    <xf numFmtId="0" fontId="46" fillId="0" borderId="0" xfId="0" applyFont="1" applyFill="1" applyProtection="1">
      <protection locked="0"/>
    </xf>
    <xf numFmtId="0" fontId="46" fillId="0" borderId="0" xfId="0" applyFont="1" applyFill="1"/>
    <xf numFmtId="0" fontId="45" fillId="0" borderId="0" xfId="0" applyFont="1" applyFill="1"/>
    <xf numFmtId="0" fontId="48" fillId="0" borderId="0" xfId="0" applyFont="1" applyFill="1"/>
    <xf numFmtId="0" fontId="35" fillId="0" borderId="0" xfId="0" applyFont="1" applyFill="1"/>
    <xf numFmtId="0" fontId="40" fillId="0" borderId="0" xfId="0" applyFont="1" applyFill="1" applyProtection="1">
      <protection locked="0"/>
    </xf>
    <xf numFmtId="0" fontId="35" fillId="0" borderId="0" xfId="0" applyFont="1" applyFill="1" applyAlignment="1" applyProtection="1">
      <alignment vertical="center" wrapText="1"/>
      <protection locked="0"/>
    </xf>
    <xf numFmtId="173" fontId="47" fillId="0" borderId="0" xfId="0" applyNumberFormat="1" applyFont="1" applyFill="1" applyAlignment="1" applyProtection="1">
      <alignment vertical="center"/>
      <protection locked="0"/>
    </xf>
    <xf numFmtId="172" fontId="47" fillId="0" borderId="0" xfId="2" applyFont="1" applyFill="1" applyBorder="1" applyAlignment="1">
      <alignment vertical="center"/>
    </xf>
    <xf numFmtId="172" fontId="46" fillId="0" borderId="0" xfId="2" applyFont="1" applyFill="1" applyBorder="1" applyAlignment="1">
      <alignment horizontal="left" vertical="center"/>
    </xf>
    <xf numFmtId="172" fontId="35" fillId="0" borderId="0" xfId="2" applyFont="1" applyFill="1" applyBorder="1" applyAlignment="1">
      <alignment horizontal="left" vertical="center"/>
    </xf>
    <xf numFmtId="0" fontId="35" fillId="0" borderId="0" xfId="0" applyFont="1" applyFill="1" applyProtection="1">
      <protection locked="0"/>
    </xf>
    <xf numFmtId="0" fontId="45" fillId="0" borderId="0" xfId="0" applyFont="1"/>
    <xf numFmtId="0" fontId="44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left"/>
    </xf>
    <xf numFmtId="0" fontId="42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0" fillId="0" borderId="0" xfId="0" applyFont="1" applyAlignment="1">
      <alignment horizontal="centerContinuous" vertical="center"/>
    </xf>
    <xf numFmtId="0" fontId="40" fillId="0" borderId="0" xfId="0" applyFont="1" applyAlignment="1">
      <alignment horizontal="right" vertical="center"/>
    </xf>
    <xf numFmtId="49" fontId="37" fillId="0" borderId="2" xfId="0" applyNumberFormat="1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horizontal="center" vertical="center" wrapText="1"/>
    </xf>
    <xf numFmtId="49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173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>
      <alignment horizontal="center" vertical="center"/>
    </xf>
    <xf numFmtId="0" fontId="38" fillId="0" borderId="2" xfId="0" applyFont="1" applyBorder="1"/>
    <xf numFmtId="0" fontId="38" fillId="0" borderId="2" xfId="0" applyFont="1" applyBorder="1" applyAlignment="1">
      <alignment vertical="center"/>
    </xf>
    <xf numFmtId="174" fontId="38" fillId="0" borderId="2" xfId="0" applyNumberFormat="1" applyFont="1" applyBorder="1" applyAlignment="1">
      <alignment horizontal="center"/>
    </xf>
    <xf numFmtId="172" fontId="38" fillId="0" borderId="2" xfId="0" applyNumberFormat="1" applyFont="1" applyBorder="1" applyAlignment="1">
      <alignment horizontal="center"/>
    </xf>
    <xf numFmtId="43" fontId="39" fillId="0" borderId="2" xfId="0" applyNumberFormat="1" applyFont="1" applyBorder="1"/>
    <xf numFmtId="0" fontId="38" fillId="0" borderId="2" xfId="0" applyFont="1" applyBorder="1" applyAlignment="1">
      <alignment wrapText="1"/>
    </xf>
    <xf numFmtId="174" fontId="5" fillId="0" borderId="2" xfId="1" applyNumberFormat="1" applyFont="1" applyFill="1" applyBorder="1" applyAlignment="1">
      <alignment horizontal="center"/>
    </xf>
    <xf numFmtId="172" fontId="5" fillId="0" borderId="2" xfId="0" applyNumberFormat="1" applyFont="1" applyBorder="1" applyAlignment="1">
      <alignment horizontal="center"/>
    </xf>
    <xf numFmtId="174" fontId="5" fillId="0" borderId="2" xfId="0" applyNumberFormat="1" applyFont="1" applyBorder="1" applyAlignment="1">
      <alignment horizontal="center"/>
    </xf>
    <xf numFmtId="0" fontId="38" fillId="0" borderId="2" xfId="0" applyFont="1" applyBorder="1" applyProtection="1">
      <protection locked="0"/>
    </xf>
    <xf numFmtId="0" fontId="38" fillId="0" borderId="2" xfId="0" applyFont="1" applyBorder="1" applyAlignment="1">
      <alignment horizontal="left" vertical="center"/>
    </xf>
    <xf numFmtId="174" fontId="37" fillId="0" borderId="2" xfId="2" applyNumberFormat="1" applyFont="1" applyFill="1" applyBorder="1" applyAlignment="1">
      <alignment horizontal="left" vertical="center"/>
    </xf>
    <xf numFmtId="0" fontId="35" fillId="0" borderId="0" xfId="0" applyFont="1" applyAlignment="1" applyProtection="1">
      <alignment wrapText="1"/>
      <protection locked="0"/>
    </xf>
    <xf numFmtId="173" fontId="36" fillId="0" borderId="0" xfId="0" applyNumberFormat="1" applyFont="1" applyAlignment="1" applyProtection="1">
      <alignment vertical="center"/>
      <protection locked="0"/>
    </xf>
    <xf numFmtId="172" fontId="36" fillId="0" borderId="0" xfId="2" applyFont="1" applyFill="1" applyBorder="1" applyAlignment="1">
      <alignment vertical="center"/>
    </xf>
    <xf numFmtId="172" fontId="36" fillId="0" borderId="0" xfId="2" applyFont="1" applyFill="1" applyBorder="1" applyAlignment="1">
      <alignment horizontal="center" vertical="center"/>
    </xf>
    <xf numFmtId="0" fontId="35" fillId="0" borderId="0" xfId="0" applyFont="1" applyProtection="1">
      <protection locked="0"/>
    </xf>
    <xf numFmtId="0" fontId="35" fillId="0" borderId="0" xfId="0" applyFont="1"/>
    <xf numFmtId="0" fontId="35" fillId="0" borderId="0" xfId="0" applyFont="1" applyAlignment="1">
      <alignment horizontal="left" indent="13"/>
    </xf>
    <xf numFmtId="0" fontId="35" fillId="0" borderId="0" xfId="0" applyFont="1" applyAlignment="1" applyProtection="1">
      <alignment vertical="center" wrapText="1"/>
      <protection locked="0"/>
    </xf>
    <xf numFmtId="172" fontId="35" fillId="0" borderId="0" xfId="2" applyFont="1" applyFill="1" applyBorder="1" applyAlignment="1">
      <alignment horizontal="left" vertical="center" indent="13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/>
    <xf numFmtId="0" fontId="44" fillId="0" borderId="0" xfId="0" applyFont="1" applyFill="1" applyAlignment="1" applyProtection="1">
      <alignment horizontal="center" vertical="center"/>
      <protection locked="0"/>
    </xf>
    <xf numFmtId="49" fontId="28" fillId="0" borderId="0" xfId="0" applyNumberFormat="1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49" fontId="28" fillId="0" borderId="0" xfId="0" applyNumberFormat="1" applyFont="1" applyAlignment="1" applyProtection="1">
      <alignment horizontal="center" vertical="center"/>
      <protection locked="0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93"/>
  <sheetViews>
    <sheetView tabSelected="1" zoomScale="55" zoomScaleNormal="55" workbookViewId="0">
      <pane ySplit="9" topLeftCell="A242" activePane="bottomLeft" state="frozen"/>
      <selection activeCell="A84" sqref="A84"/>
      <selection pane="bottomLeft" activeCell="O11" sqref="O11"/>
    </sheetView>
  </sheetViews>
  <sheetFormatPr defaultRowHeight="12.75" customHeight="1" x14ac:dyDescent="0.2"/>
  <cols>
    <col min="1" max="1" width="20.140625" style="307" customWidth="1"/>
    <col min="2" max="2" width="51" customWidth="1"/>
    <col min="3" max="3" width="27.7109375" customWidth="1"/>
    <col min="4" max="4" width="12.28515625" customWidth="1"/>
    <col min="5" max="5" width="19.140625" hidden="1" customWidth="1"/>
    <col min="6" max="6" width="21.85546875" hidden="1" customWidth="1"/>
    <col min="7" max="7" width="22" hidden="1" customWidth="1"/>
    <col min="8" max="8" width="29.140625" style="79" hidden="1" customWidth="1"/>
    <col min="9" max="9" width="26.42578125" hidden="1" customWidth="1"/>
    <col min="10" max="10" width="24.28515625" hidden="1" customWidth="1"/>
    <col min="11" max="11" width="45" customWidth="1"/>
    <col min="12" max="12" width="9.140625" hidden="1" customWidth="1"/>
  </cols>
  <sheetData>
    <row r="1" spans="2:12" ht="20.25" x14ac:dyDescent="0.3">
      <c r="D1" s="136" t="s">
        <v>364</v>
      </c>
      <c r="G1" s="81"/>
      <c r="H1" s="276"/>
      <c r="I1" s="81"/>
      <c r="J1" s="81"/>
    </row>
    <row r="2" spans="2:12" ht="27" customHeight="1" x14ac:dyDescent="0.3">
      <c r="B2" s="17"/>
      <c r="D2" s="138" t="s">
        <v>307</v>
      </c>
      <c r="G2" s="137"/>
      <c r="H2" s="276"/>
      <c r="I2" s="81"/>
      <c r="J2" s="85"/>
    </row>
    <row r="3" spans="2:12" ht="27.75" customHeight="1" x14ac:dyDescent="0.25">
      <c r="B3" s="17"/>
      <c r="D3" s="39"/>
      <c r="G3" s="85"/>
      <c r="I3" s="81"/>
      <c r="K3" s="48" t="s">
        <v>380</v>
      </c>
    </row>
    <row r="4" spans="2:12" ht="32.25" customHeight="1" x14ac:dyDescent="0.3">
      <c r="B4" s="17"/>
      <c r="D4" s="143" t="s">
        <v>1637</v>
      </c>
      <c r="G4" s="261"/>
      <c r="H4" s="281"/>
      <c r="I4" s="81"/>
      <c r="K4" s="74" t="s">
        <v>1673</v>
      </c>
    </row>
    <row r="5" spans="2:12" ht="32.25" customHeight="1" x14ac:dyDescent="0.3">
      <c r="B5" s="47"/>
      <c r="C5" s="11" t="s">
        <v>1700</v>
      </c>
      <c r="D5" s="71"/>
      <c r="E5" s="9"/>
      <c r="F5" s="9"/>
      <c r="G5" s="9"/>
      <c r="H5" s="276"/>
      <c r="I5" s="71"/>
      <c r="J5" s="71"/>
    </row>
    <row r="6" spans="2:12" ht="28.5" customHeight="1" x14ac:dyDescent="0.35">
      <c r="B6" s="9"/>
      <c r="C6" s="178" t="s">
        <v>1891</v>
      </c>
      <c r="D6" s="9"/>
      <c r="E6" s="9"/>
      <c r="F6" s="9"/>
      <c r="G6" s="9"/>
      <c r="H6" s="276"/>
      <c r="I6" s="66"/>
      <c r="J6" s="66"/>
    </row>
    <row r="7" spans="2:12" ht="29.25" customHeight="1" x14ac:dyDescent="0.25">
      <c r="B7" s="17"/>
      <c r="C7" s="9" t="s">
        <v>308</v>
      </c>
      <c r="D7" s="9"/>
      <c r="E7" s="9"/>
      <c r="F7" s="9"/>
      <c r="G7" s="9"/>
      <c r="H7" s="282"/>
      <c r="I7" s="81"/>
      <c r="J7" s="81"/>
    </row>
    <row r="8" spans="2:12" ht="41.25" customHeight="1" thickBot="1" x14ac:dyDescent="0.3">
      <c r="B8" s="85" t="s">
        <v>1527</v>
      </c>
      <c r="C8" s="26"/>
      <c r="D8" s="85"/>
      <c r="E8" s="85"/>
      <c r="G8" s="280" t="s">
        <v>1868</v>
      </c>
      <c r="H8" s="283" t="s">
        <v>1878</v>
      </c>
      <c r="I8" s="41"/>
      <c r="J8" s="41"/>
      <c r="K8" s="81" t="s">
        <v>1890</v>
      </c>
    </row>
    <row r="9" spans="2:12" ht="48.75" customHeight="1" thickBot="1" x14ac:dyDescent="0.3">
      <c r="B9" s="21" t="s">
        <v>114</v>
      </c>
      <c r="C9" s="27" t="s">
        <v>316</v>
      </c>
      <c r="D9" s="23" t="s">
        <v>317</v>
      </c>
      <c r="E9" s="22" t="s">
        <v>71</v>
      </c>
      <c r="F9" s="23" t="s">
        <v>318</v>
      </c>
      <c r="G9" s="22" t="s">
        <v>296</v>
      </c>
      <c r="H9" s="284" t="s">
        <v>296</v>
      </c>
      <c r="I9" s="22" t="s">
        <v>109</v>
      </c>
      <c r="J9" s="247" t="s">
        <v>319</v>
      </c>
      <c r="K9" s="236" t="s">
        <v>1701</v>
      </c>
    </row>
    <row r="10" spans="2:12" ht="21.75" customHeight="1" x14ac:dyDescent="0.25">
      <c r="B10" s="182" t="s">
        <v>512</v>
      </c>
      <c r="C10" s="183"/>
      <c r="D10" s="183"/>
      <c r="E10" s="183"/>
      <c r="F10" s="184"/>
      <c r="G10" s="82"/>
      <c r="H10" s="285"/>
      <c r="I10" s="185"/>
      <c r="J10" s="186"/>
      <c r="K10" s="270"/>
    </row>
    <row r="11" spans="2:12" ht="33" customHeight="1" x14ac:dyDescent="0.25">
      <c r="B11" s="78" t="s">
        <v>669</v>
      </c>
      <c r="C11" s="172" t="s">
        <v>1664</v>
      </c>
      <c r="D11" s="173" t="s">
        <v>320</v>
      </c>
      <c r="E11" s="169">
        <v>9403202009</v>
      </c>
      <c r="F11" s="12" t="s">
        <v>72</v>
      </c>
      <c r="G11" s="254">
        <v>43.78</v>
      </c>
      <c r="H11" s="277">
        <f>ROUND((G11*1.003),2)</f>
        <v>43.91</v>
      </c>
      <c r="I11" s="93">
        <f t="shared" ref="I11:I33" si="0">H11*20%</f>
        <v>8.782</v>
      </c>
      <c r="J11" s="94">
        <f t="shared" ref="J11:J33" si="1">H11+I11</f>
        <v>52.691999999999993</v>
      </c>
      <c r="K11" s="200">
        <f>ROUND((J11*1.2),2)</f>
        <v>63.23</v>
      </c>
      <c r="L11" s="305">
        <f>H11/G11*100-100</f>
        <v>0.29693924166285512</v>
      </c>
    </row>
    <row r="12" spans="2:12" ht="18" x14ac:dyDescent="0.25">
      <c r="B12" s="73" t="s">
        <v>1115</v>
      </c>
      <c r="C12" s="172" t="s">
        <v>1767</v>
      </c>
      <c r="D12" s="173"/>
      <c r="E12" s="169">
        <v>9403202009</v>
      </c>
      <c r="F12" s="227" t="s">
        <v>1114</v>
      </c>
      <c r="G12" s="254">
        <v>43.78</v>
      </c>
      <c r="H12" s="277">
        <f t="shared" ref="H12:H76" si="2">ROUND((G12*1.003),2)</f>
        <v>43.91</v>
      </c>
      <c r="I12" s="93">
        <f t="shared" si="0"/>
        <v>8.782</v>
      </c>
      <c r="J12" s="94">
        <f t="shared" si="1"/>
        <v>52.691999999999993</v>
      </c>
      <c r="K12" s="200">
        <f t="shared" ref="K12:K75" si="3">ROUND((J12*1.2),2)</f>
        <v>63.23</v>
      </c>
      <c r="L12" s="305">
        <f t="shared" ref="L12:L75" si="4">H12/G12*100-100</f>
        <v>0.29693924166285512</v>
      </c>
    </row>
    <row r="13" spans="2:12" ht="44.25" customHeight="1" x14ac:dyDescent="0.25">
      <c r="B13" s="78" t="s">
        <v>670</v>
      </c>
      <c r="C13" s="172" t="s">
        <v>1529</v>
      </c>
      <c r="D13" s="173" t="s">
        <v>321</v>
      </c>
      <c r="E13" s="169">
        <v>9403202009</v>
      </c>
      <c r="F13" s="12" t="s">
        <v>72</v>
      </c>
      <c r="G13" s="254">
        <v>56.06</v>
      </c>
      <c r="H13" s="277">
        <f t="shared" si="2"/>
        <v>56.23</v>
      </c>
      <c r="I13" s="93">
        <f t="shared" si="0"/>
        <v>11.246</v>
      </c>
      <c r="J13" s="94">
        <f t="shared" si="1"/>
        <v>67.475999999999999</v>
      </c>
      <c r="K13" s="200">
        <f t="shared" si="3"/>
        <v>80.97</v>
      </c>
      <c r="L13" s="305">
        <f t="shared" si="4"/>
        <v>0.30324652158400056</v>
      </c>
    </row>
    <row r="14" spans="2:12" ht="34.5" customHeight="1" x14ac:dyDescent="0.25">
      <c r="B14" s="78" t="s">
        <v>671</v>
      </c>
      <c r="C14" s="172" t="s">
        <v>1826</v>
      </c>
      <c r="D14" s="173" t="s">
        <v>322</v>
      </c>
      <c r="E14" s="169">
        <v>9403202009</v>
      </c>
      <c r="F14" s="12" t="s">
        <v>72</v>
      </c>
      <c r="G14" s="254">
        <v>59.4</v>
      </c>
      <c r="H14" s="277">
        <f t="shared" si="2"/>
        <v>59.58</v>
      </c>
      <c r="I14" s="93">
        <f t="shared" si="0"/>
        <v>11.916</v>
      </c>
      <c r="J14" s="94">
        <f t="shared" si="1"/>
        <v>71.495999999999995</v>
      </c>
      <c r="K14" s="200">
        <f t="shared" si="3"/>
        <v>85.8</v>
      </c>
      <c r="L14" s="305">
        <f t="shared" si="4"/>
        <v>0.30303030303029743</v>
      </c>
    </row>
    <row r="15" spans="2:12" ht="26.25" customHeight="1" x14ac:dyDescent="0.25">
      <c r="B15" s="78" t="s">
        <v>696</v>
      </c>
      <c r="C15" s="84" t="s">
        <v>310</v>
      </c>
      <c r="D15" s="173" t="s">
        <v>311</v>
      </c>
      <c r="E15" s="169">
        <v>9403202009</v>
      </c>
      <c r="F15" s="12" t="s">
        <v>72</v>
      </c>
      <c r="G15" s="254">
        <v>56.12</v>
      </c>
      <c r="H15" s="277">
        <f t="shared" si="2"/>
        <v>56.29</v>
      </c>
      <c r="I15" s="93">
        <f t="shared" si="0"/>
        <v>11.258000000000001</v>
      </c>
      <c r="J15" s="94">
        <f t="shared" si="1"/>
        <v>67.548000000000002</v>
      </c>
      <c r="K15" s="200">
        <f t="shared" si="3"/>
        <v>81.06</v>
      </c>
      <c r="L15" s="305">
        <f t="shared" si="4"/>
        <v>0.30292230933713427</v>
      </c>
    </row>
    <row r="16" spans="2:12" ht="22.5" customHeight="1" x14ac:dyDescent="0.25">
      <c r="B16" s="78" t="s">
        <v>672</v>
      </c>
      <c r="C16" s="84" t="s">
        <v>1055</v>
      </c>
      <c r="D16" s="173" t="s">
        <v>322</v>
      </c>
      <c r="E16" s="169">
        <v>9403202009</v>
      </c>
      <c r="F16" s="12" t="s">
        <v>72</v>
      </c>
      <c r="G16" s="254">
        <v>69.959999999999994</v>
      </c>
      <c r="H16" s="277">
        <f t="shared" si="2"/>
        <v>70.17</v>
      </c>
      <c r="I16" s="93">
        <f t="shared" si="0"/>
        <v>14.034000000000001</v>
      </c>
      <c r="J16" s="94">
        <f t="shared" si="1"/>
        <v>84.204000000000008</v>
      </c>
      <c r="K16" s="200">
        <f t="shared" si="3"/>
        <v>101.04</v>
      </c>
      <c r="L16" s="305">
        <f t="shared" si="4"/>
        <v>0.30017152658663804</v>
      </c>
    </row>
    <row r="17" spans="1:12" ht="36.75" customHeight="1" x14ac:dyDescent="0.25">
      <c r="B17" s="61" t="s">
        <v>822</v>
      </c>
      <c r="C17" s="172" t="s">
        <v>1660</v>
      </c>
      <c r="D17" s="173" t="s">
        <v>320</v>
      </c>
      <c r="E17" s="169">
        <v>9403202009</v>
      </c>
      <c r="F17" s="12" t="s">
        <v>72</v>
      </c>
      <c r="G17" s="254">
        <v>44.13</v>
      </c>
      <c r="H17" s="277">
        <f t="shared" si="2"/>
        <v>44.26</v>
      </c>
      <c r="I17" s="93">
        <f t="shared" si="0"/>
        <v>8.8520000000000003</v>
      </c>
      <c r="J17" s="94">
        <f t="shared" si="1"/>
        <v>53.111999999999995</v>
      </c>
      <c r="K17" s="200">
        <f t="shared" si="3"/>
        <v>63.73</v>
      </c>
      <c r="L17" s="305">
        <f t="shared" si="4"/>
        <v>0.29458418309538104</v>
      </c>
    </row>
    <row r="18" spans="1:12" ht="43.5" x14ac:dyDescent="0.25">
      <c r="B18" s="61" t="s">
        <v>823</v>
      </c>
      <c r="C18" s="172" t="s">
        <v>1659</v>
      </c>
      <c r="D18" s="173" t="s">
        <v>321</v>
      </c>
      <c r="E18" s="169">
        <v>9403202009</v>
      </c>
      <c r="F18" s="12" t="s">
        <v>72</v>
      </c>
      <c r="G18" s="254">
        <v>57.72</v>
      </c>
      <c r="H18" s="277">
        <f t="shared" si="2"/>
        <v>57.89</v>
      </c>
      <c r="I18" s="93">
        <f t="shared" si="0"/>
        <v>11.578000000000001</v>
      </c>
      <c r="J18" s="94">
        <f t="shared" si="1"/>
        <v>69.468000000000004</v>
      </c>
      <c r="K18" s="200">
        <f t="shared" si="3"/>
        <v>83.36</v>
      </c>
      <c r="L18" s="305">
        <f t="shared" si="4"/>
        <v>0.2945252945253003</v>
      </c>
    </row>
    <row r="19" spans="1:12" ht="44.25" customHeight="1" x14ac:dyDescent="0.25">
      <c r="B19" s="73" t="s">
        <v>824</v>
      </c>
      <c r="C19" s="172" t="s">
        <v>1827</v>
      </c>
      <c r="D19" s="173" t="s">
        <v>322</v>
      </c>
      <c r="E19" s="169">
        <v>9403202009</v>
      </c>
      <c r="F19" s="12" t="s">
        <v>72</v>
      </c>
      <c r="G19" s="254">
        <v>56.59</v>
      </c>
      <c r="H19" s="277">
        <f t="shared" si="2"/>
        <v>56.76</v>
      </c>
      <c r="I19" s="93">
        <f t="shared" si="0"/>
        <v>11.352</v>
      </c>
      <c r="J19" s="94">
        <f t="shared" si="1"/>
        <v>68.111999999999995</v>
      </c>
      <c r="K19" s="200">
        <f t="shared" si="3"/>
        <v>81.73</v>
      </c>
      <c r="L19" s="305">
        <f t="shared" si="4"/>
        <v>0.30040643223183849</v>
      </c>
    </row>
    <row r="20" spans="1:12" ht="30.75" x14ac:dyDescent="0.25">
      <c r="B20" s="61" t="s">
        <v>1864</v>
      </c>
      <c r="C20" s="84" t="s">
        <v>952</v>
      </c>
      <c r="D20" s="173" t="s">
        <v>322</v>
      </c>
      <c r="E20" s="169">
        <v>9403202009</v>
      </c>
      <c r="F20" s="12" t="s">
        <v>72</v>
      </c>
      <c r="G20" s="254">
        <v>72.400000000000006</v>
      </c>
      <c r="H20" s="277">
        <f t="shared" si="2"/>
        <v>72.62</v>
      </c>
      <c r="I20" s="93">
        <f t="shared" si="0"/>
        <v>14.524000000000001</v>
      </c>
      <c r="J20" s="94">
        <f t="shared" si="1"/>
        <v>87.144000000000005</v>
      </c>
      <c r="K20" s="200">
        <f t="shared" si="3"/>
        <v>104.57</v>
      </c>
      <c r="L20" s="305">
        <f t="shared" si="4"/>
        <v>0.30386740331491069</v>
      </c>
    </row>
    <row r="21" spans="1:12" ht="21.75" customHeight="1" x14ac:dyDescent="0.25">
      <c r="B21" s="78" t="s">
        <v>792</v>
      </c>
      <c r="C21" s="84" t="s">
        <v>795</v>
      </c>
      <c r="D21" s="173" t="s">
        <v>796</v>
      </c>
      <c r="E21" s="169">
        <v>9403202009</v>
      </c>
      <c r="F21" s="12" t="s">
        <v>72</v>
      </c>
      <c r="G21" s="254">
        <v>41.35</v>
      </c>
      <c r="H21" s="277">
        <f t="shared" si="2"/>
        <v>41.47</v>
      </c>
      <c r="I21" s="93">
        <f t="shared" si="0"/>
        <v>8.2940000000000005</v>
      </c>
      <c r="J21" s="94">
        <f t="shared" si="1"/>
        <v>49.763999999999996</v>
      </c>
      <c r="K21" s="200">
        <f t="shared" si="3"/>
        <v>59.72</v>
      </c>
      <c r="L21" s="305">
        <f t="shared" si="4"/>
        <v>0.29020556227325756</v>
      </c>
    </row>
    <row r="22" spans="1:12" ht="21.75" customHeight="1" x14ac:dyDescent="0.25">
      <c r="B22" s="78" t="s">
        <v>673</v>
      </c>
      <c r="C22" s="84" t="s">
        <v>446</v>
      </c>
      <c r="D22" s="173" t="s">
        <v>320</v>
      </c>
      <c r="E22" s="169">
        <v>9403202009</v>
      </c>
      <c r="F22" s="12" t="s">
        <v>72</v>
      </c>
      <c r="G22" s="254">
        <v>41.35</v>
      </c>
      <c r="H22" s="277">
        <f t="shared" si="2"/>
        <v>41.47</v>
      </c>
      <c r="I22" s="93">
        <f t="shared" si="0"/>
        <v>8.2940000000000005</v>
      </c>
      <c r="J22" s="94">
        <f t="shared" si="1"/>
        <v>49.763999999999996</v>
      </c>
      <c r="K22" s="200">
        <f t="shared" si="3"/>
        <v>59.72</v>
      </c>
      <c r="L22" s="305">
        <f t="shared" si="4"/>
        <v>0.29020556227325756</v>
      </c>
    </row>
    <row r="23" spans="1:12" ht="21.75" customHeight="1" x14ac:dyDescent="0.25">
      <c r="B23" s="78" t="s">
        <v>674</v>
      </c>
      <c r="C23" s="84" t="s">
        <v>1530</v>
      </c>
      <c r="D23" s="173" t="s">
        <v>322</v>
      </c>
      <c r="E23" s="169">
        <v>9403202009</v>
      </c>
      <c r="F23" s="12" t="s">
        <v>72</v>
      </c>
      <c r="G23" s="254">
        <v>53.62</v>
      </c>
      <c r="H23" s="277">
        <f t="shared" si="2"/>
        <v>53.78</v>
      </c>
      <c r="I23" s="93">
        <f t="shared" si="0"/>
        <v>10.756</v>
      </c>
      <c r="J23" s="94">
        <f t="shared" si="1"/>
        <v>64.536000000000001</v>
      </c>
      <c r="K23" s="200">
        <f t="shared" si="3"/>
        <v>77.44</v>
      </c>
      <c r="L23" s="305">
        <f t="shared" si="4"/>
        <v>0.29839612085042688</v>
      </c>
    </row>
    <row r="24" spans="1:12" ht="21.75" customHeight="1" x14ac:dyDescent="0.25">
      <c r="B24" s="78" t="s">
        <v>707</v>
      </c>
      <c r="C24" s="84" t="s">
        <v>447</v>
      </c>
      <c r="D24" s="173" t="s">
        <v>322</v>
      </c>
      <c r="E24" s="169">
        <v>9403202009</v>
      </c>
      <c r="F24" s="12" t="s">
        <v>72</v>
      </c>
      <c r="G24" s="254">
        <v>64.61</v>
      </c>
      <c r="H24" s="277">
        <f t="shared" si="2"/>
        <v>64.8</v>
      </c>
      <c r="I24" s="93">
        <f t="shared" si="0"/>
        <v>12.96</v>
      </c>
      <c r="J24" s="94">
        <f t="shared" si="1"/>
        <v>77.759999999999991</v>
      </c>
      <c r="K24" s="200">
        <f t="shared" si="3"/>
        <v>93.31</v>
      </c>
      <c r="L24" s="305">
        <f t="shared" si="4"/>
        <v>0.2940721250580367</v>
      </c>
    </row>
    <row r="25" spans="1:12" ht="21" customHeight="1" x14ac:dyDescent="0.25">
      <c r="B25" s="78" t="s">
        <v>825</v>
      </c>
      <c r="C25" s="72" t="s">
        <v>826</v>
      </c>
      <c r="D25" s="173" t="s">
        <v>827</v>
      </c>
      <c r="E25" s="169">
        <v>9403202009</v>
      </c>
      <c r="F25" s="12" t="s">
        <v>72</v>
      </c>
      <c r="G25" s="254">
        <v>57.31</v>
      </c>
      <c r="H25" s="277">
        <f t="shared" si="2"/>
        <v>57.48</v>
      </c>
      <c r="I25" s="93">
        <f t="shared" si="0"/>
        <v>11.496</v>
      </c>
      <c r="J25" s="94">
        <f t="shared" si="1"/>
        <v>68.975999999999999</v>
      </c>
      <c r="K25" s="200">
        <f t="shared" si="3"/>
        <v>82.77</v>
      </c>
      <c r="L25" s="305">
        <f t="shared" si="4"/>
        <v>0.29663235037513402</v>
      </c>
    </row>
    <row r="26" spans="1:12" ht="31.5" customHeight="1" x14ac:dyDescent="0.25">
      <c r="B26" s="78" t="s">
        <v>634</v>
      </c>
      <c r="C26" s="72" t="s">
        <v>1661</v>
      </c>
      <c r="D26" s="173" t="s">
        <v>432</v>
      </c>
      <c r="E26" s="169">
        <v>9403202009</v>
      </c>
      <c r="F26" s="12" t="s">
        <v>72</v>
      </c>
      <c r="G26" s="254">
        <v>57.31</v>
      </c>
      <c r="H26" s="277">
        <f t="shared" si="2"/>
        <v>57.48</v>
      </c>
      <c r="I26" s="93">
        <f t="shared" si="0"/>
        <v>11.496</v>
      </c>
      <c r="J26" s="94">
        <f t="shared" si="1"/>
        <v>68.975999999999999</v>
      </c>
      <c r="K26" s="200">
        <f t="shared" si="3"/>
        <v>82.77</v>
      </c>
      <c r="L26" s="305">
        <f t="shared" si="4"/>
        <v>0.29663235037513402</v>
      </c>
    </row>
    <row r="27" spans="1:12" ht="45" customHeight="1" x14ac:dyDescent="0.25">
      <c r="B27" s="78" t="s">
        <v>635</v>
      </c>
      <c r="C27" s="72" t="s">
        <v>1531</v>
      </c>
      <c r="D27" s="173" t="s">
        <v>432</v>
      </c>
      <c r="E27" s="169">
        <v>9403202009</v>
      </c>
      <c r="F27" s="12" t="s">
        <v>72</v>
      </c>
      <c r="G27" s="254">
        <v>70.12</v>
      </c>
      <c r="H27" s="277">
        <f t="shared" si="2"/>
        <v>70.33</v>
      </c>
      <c r="I27" s="93">
        <f t="shared" si="0"/>
        <v>14.066000000000001</v>
      </c>
      <c r="J27" s="94">
        <f t="shared" si="1"/>
        <v>84.396000000000001</v>
      </c>
      <c r="K27" s="200">
        <f t="shared" si="3"/>
        <v>101.28</v>
      </c>
      <c r="L27" s="305">
        <f t="shared" si="4"/>
        <v>0.29948659440957215</v>
      </c>
    </row>
    <row r="28" spans="1:12" ht="21.75" customHeight="1" x14ac:dyDescent="0.25">
      <c r="B28" s="78" t="s">
        <v>636</v>
      </c>
      <c r="C28" s="156" t="s">
        <v>309</v>
      </c>
      <c r="D28" s="173" t="s">
        <v>432</v>
      </c>
      <c r="E28" s="169">
        <v>9403202009</v>
      </c>
      <c r="F28" s="12" t="s">
        <v>72</v>
      </c>
      <c r="G28" s="254">
        <v>69.790000000000006</v>
      </c>
      <c r="H28" s="277">
        <f t="shared" si="2"/>
        <v>70</v>
      </c>
      <c r="I28" s="93">
        <f t="shared" si="0"/>
        <v>14</v>
      </c>
      <c r="J28" s="94">
        <f t="shared" si="1"/>
        <v>84</v>
      </c>
      <c r="K28" s="200">
        <f t="shared" si="3"/>
        <v>100.8</v>
      </c>
      <c r="L28" s="305">
        <f t="shared" si="4"/>
        <v>0.3009027081243687</v>
      </c>
    </row>
    <row r="29" spans="1:12" ht="41.25" customHeight="1" x14ac:dyDescent="0.25">
      <c r="B29" s="78" t="s">
        <v>637</v>
      </c>
      <c r="C29" s="72" t="s">
        <v>1532</v>
      </c>
      <c r="D29" s="173" t="s">
        <v>432</v>
      </c>
      <c r="E29" s="169">
        <v>9403202009</v>
      </c>
      <c r="F29" s="12" t="s">
        <v>72</v>
      </c>
      <c r="G29" s="254">
        <v>72.42</v>
      </c>
      <c r="H29" s="277">
        <f t="shared" si="2"/>
        <v>72.64</v>
      </c>
      <c r="I29" s="93">
        <f t="shared" si="0"/>
        <v>14.528</v>
      </c>
      <c r="J29" s="94">
        <f t="shared" si="1"/>
        <v>87.168000000000006</v>
      </c>
      <c r="K29" s="200">
        <f t="shared" si="3"/>
        <v>104.6</v>
      </c>
      <c r="L29" s="305">
        <f t="shared" si="4"/>
        <v>0.30378348522508247</v>
      </c>
    </row>
    <row r="30" spans="1:12" ht="30" customHeight="1" x14ac:dyDescent="0.25">
      <c r="B30" s="78" t="s">
        <v>638</v>
      </c>
      <c r="C30" s="72" t="s">
        <v>1057</v>
      </c>
      <c r="D30" s="173" t="s">
        <v>432</v>
      </c>
      <c r="E30" s="169">
        <v>9403202009</v>
      </c>
      <c r="F30" s="12" t="s">
        <v>72</v>
      </c>
      <c r="G30" s="254">
        <v>85.88</v>
      </c>
      <c r="H30" s="277">
        <f t="shared" si="2"/>
        <v>86.14</v>
      </c>
      <c r="I30" s="93">
        <f t="shared" si="0"/>
        <v>17.228000000000002</v>
      </c>
      <c r="J30" s="94">
        <f t="shared" si="1"/>
        <v>103.36799999999999</v>
      </c>
      <c r="K30" s="200">
        <f t="shared" si="3"/>
        <v>124.04</v>
      </c>
      <c r="L30" s="305">
        <f t="shared" si="4"/>
        <v>0.3027480204937234</v>
      </c>
    </row>
    <row r="31" spans="1:12" ht="48.75" customHeight="1" x14ac:dyDescent="0.25">
      <c r="A31" s="307" t="s">
        <v>1104</v>
      </c>
      <c r="B31" s="73" t="s">
        <v>1102</v>
      </c>
      <c r="C31" s="72" t="s">
        <v>1598</v>
      </c>
      <c r="D31" s="173" t="s">
        <v>432</v>
      </c>
      <c r="E31" s="169">
        <v>9403202009</v>
      </c>
      <c r="F31" s="12" t="s">
        <v>72</v>
      </c>
      <c r="G31" s="254">
        <v>75.3</v>
      </c>
      <c r="H31" s="277">
        <v>75.3</v>
      </c>
      <c r="I31" s="93">
        <f t="shared" si="0"/>
        <v>15.06</v>
      </c>
      <c r="J31" s="94">
        <f t="shared" si="1"/>
        <v>90.36</v>
      </c>
      <c r="K31" s="200">
        <f t="shared" si="3"/>
        <v>108.43</v>
      </c>
      <c r="L31" s="305">
        <f t="shared" si="4"/>
        <v>0</v>
      </c>
    </row>
    <row r="32" spans="1:12" ht="38.25" customHeight="1" x14ac:dyDescent="0.25">
      <c r="B32" s="73" t="s">
        <v>1812</v>
      </c>
      <c r="C32" s="72" t="s">
        <v>1811</v>
      </c>
      <c r="D32" s="227" t="s">
        <v>1117</v>
      </c>
      <c r="E32" s="169">
        <v>9403202009</v>
      </c>
      <c r="F32" s="12" t="s">
        <v>72</v>
      </c>
      <c r="G32" s="254">
        <v>87.47</v>
      </c>
      <c r="H32" s="277">
        <f t="shared" si="2"/>
        <v>87.73</v>
      </c>
      <c r="I32" s="93">
        <f t="shared" si="0"/>
        <v>17.546000000000003</v>
      </c>
      <c r="J32" s="94">
        <f t="shared" si="1"/>
        <v>105.27600000000001</v>
      </c>
      <c r="K32" s="200">
        <f t="shared" si="3"/>
        <v>126.33</v>
      </c>
      <c r="L32" s="305">
        <f t="shared" si="4"/>
        <v>0.29724476963531288</v>
      </c>
    </row>
    <row r="33" spans="1:12" ht="39.75" customHeight="1" x14ac:dyDescent="0.25">
      <c r="A33" s="307" t="s">
        <v>1104</v>
      </c>
      <c r="B33" s="73" t="s">
        <v>1103</v>
      </c>
      <c r="C33" s="72" t="s">
        <v>1057</v>
      </c>
      <c r="D33" s="173" t="s">
        <v>432</v>
      </c>
      <c r="E33" s="169">
        <v>9403202009</v>
      </c>
      <c r="F33" s="12" t="s">
        <v>72</v>
      </c>
      <c r="G33" s="254">
        <v>88.44</v>
      </c>
      <c r="H33" s="277">
        <f t="shared" si="2"/>
        <v>88.71</v>
      </c>
      <c r="I33" s="93">
        <f t="shared" si="0"/>
        <v>17.742000000000001</v>
      </c>
      <c r="J33" s="94">
        <f t="shared" si="1"/>
        <v>106.452</v>
      </c>
      <c r="K33" s="200">
        <f t="shared" si="3"/>
        <v>127.74</v>
      </c>
      <c r="L33" s="305">
        <f t="shared" si="4"/>
        <v>0.30529172320217413</v>
      </c>
    </row>
    <row r="34" spans="1:12" ht="20.25" customHeight="1" x14ac:dyDescent="0.25">
      <c r="B34" s="14" t="s">
        <v>513</v>
      </c>
      <c r="C34" s="164"/>
      <c r="D34" s="174"/>
      <c r="E34" s="49"/>
      <c r="F34" s="18"/>
      <c r="G34" s="254"/>
      <c r="H34" s="277"/>
      <c r="I34" s="93"/>
      <c r="J34" s="94"/>
      <c r="K34" s="200"/>
      <c r="L34" s="305" t="e">
        <f t="shared" si="4"/>
        <v>#DIV/0!</v>
      </c>
    </row>
    <row r="35" spans="1:12" ht="32.25" customHeight="1" x14ac:dyDescent="0.25">
      <c r="B35" s="111" t="s">
        <v>675</v>
      </c>
      <c r="C35" s="72" t="s">
        <v>1628</v>
      </c>
      <c r="D35" s="173" t="s">
        <v>323</v>
      </c>
      <c r="E35" s="169">
        <v>9403202009</v>
      </c>
      <c r="F35" s="12" t="s">
        <v>72</v>
      </c>
      <c r="G35" s="254">
        <v>39.4</v>
      </c>
      <c r="H35" s="277">
        <f t="shared" si="2"/>
        <v>39.520000000000003</v>
      </c>
      <c r="I35" s="93">
        <f t="shared" ref="I35:I40" si="5">H35*20%</f>
        <v>7.9040000000000008</v>
      </c>
      <c r="J35" s="94">
        <f t="shared" ref="J35:J40" si="6">H35+I35</f>
        <v>47.424000000000007</v>
      </c>
      <c r="K35" s="200">
        <f t="shared" si="3"/>
        <v>56.91</v>
      </c>
      <c r="L35" s="305">
        <f t="shared" si="4"/>
        <v>0.30456852791880351</v>
      </c>
    </row>
    <row r="36" spans="1:12" ht="32.25" customHeight="1" x14ac:dyDescent="0.25">
      <c r="B36" s="111" t="s">
        <v>1768</v>
      </c>
      <c r="C36" s="72" t="s">
        <v>1769</v>
      </c>
      <c r="D36" s="227" t="s">
        <v>1119</v>
      </c>
      <c r="E36" s="169">
        <v>9403202009</v>
      </c>
      <c r="F36" s="12" t="s">
        <v>72</v>
      </c>
      <c r="G36" s="254">
        <v>39.4</v>
      </c>
      <c r="H36" s="277">
        <f t="shared" si="2"/>
        <v>39.520000000000003</v>
      </c>
      <c r="I36" s="93">
        <f t="shared" si="5"/>
        <v>7.9040000000000008</v>
      </c>
      <c r="J36" s="94">
        <f t="shared" si="6"/>
        <v>47.424000000000007</v>
      </c>
      <c r="K36" s="200">
        <f t="shared" si="3"/>
        <v>56.91</v>
      </c>
      <c r="L36" s="305">
        <f t="shared" si="4"/>
        <v>0.30456852791880351</v>
      </c>
    </row>
    <row r="37" spans="1:12" ht="29.25" customHeight="1" x14ac:dyDescent="0.25">
      <c r="B37" s="111" t="s">
        <v>676</v>
      </c>
      <c r="C37" s="72" t="s">
        <v>1305</v>
      </c>
      <c r="D37" s="173" t="s">
        <v>514</v>
      </c>
      <c r="E37" s="169">
        <v>9403202009</v>
      </c>
      <c r="F37" s="12" t="s">
        <v>72</v>
      </c>
      <c r="G37" s="254">
        <v>48.18</v>
      </c>
      <c r="H37" s="277">
        <f t="shared" si="2"/>
        <v>48.32</v>
      </c>
      <c r="I37" s="93">
        <f t="shared" si="5"/>
        <v>9.6640000000000015</v>
      </c>
      <c r="J37" s="94">
        <f t="shared" si="6"/>
        <v>57.984000000000002</v>
      </c>
      <c r="K37" s="200">
        <f t="shared" si="3"/>
        <v>69.58</v>
      </c>
      <c r="L37" s="305">
        <f t="shared" si="4"/>
        <v>0.2905770029057777</v>
      </c>
    </row>
    <row r="38" spans="1:12" ht="21.75" customHeight="1" x14ac:dyDescent="0.25">
      <c r="B38" s="111" t="s">
        <v>102</v>
      </c>
      <c r="C38" s="156" t="s">
        <v>1490</v>
      </c>
      <c r="D38" s="173" t="s">
        <v>395</v>
      </c>
      <c r="E38" s="169">
        <v>9403202009</v>
      </c>
      <c r="F38" s="12" t="s">
        <v>72</v>
      </c>
      <c r="G38" s="254">
        <v>88.66</v>
      </c>
      <c r="H38" s="277">
        <f t="shared" si="2"/>
        <v>88.93</v>
      </c>
      <c r="I38" s="93">
        <f t="shared" si="5"/>
        <v>17.786000000000001</v>
      </c>
      <c r="J38" s="94">
        <f t="shared" si="6"/>
        <v>106.71600000000001</v>
      </c>
      <c r="K38" s="200">
        <f t="shared" si="3"/>
        <v>128.06</v>
      </c>
      <c r="L38" s="305">
        <f t="shared" si="4"/>
        <v>0.30453417550194217</v>
      </c>
    </row>
    <row r="39" spans="1:12" ht="31.5" x14ac:dyDescent="0.25">
      <c r="B39" s="109" t="s">
        <v>1051</v>
      </c>
      <c r="C39" s="72" t="s">
        <v>1865</v>
      </c>
      <c r="D39" s="173" t="s">
        <v>323</v>
      </c>
      <c r="E39" s="169">
        <v>9403202009</v>
      </c>
      <c r="F39" s="12" t="s">
        <v>72</v>
      </c>
      <c r="G39" s="254">
        <v>41.09</v>
      </c>
      <c r="H39" s="277">
        <f t="shared" si="2"/>
        <v>41.21</v>
      </c>
      <c r="I39" s="93">
        <f t="shared" si="5"/>
        <v>8.2420000000000009</v>
      </c>
      <c r="J39" s="94">
        <f t="shared" si="6"/>
        <v>49.451999999999998</v>
      </c>
      <c r="K39" s="200">
        <f t="shared" si="3"/>
        <v>59.34</v>
      </c>
      <c r="L39" s="305">
        <f t="shared" si="4"/>
        <v>0.2920418593331533</v>
      </c>
    </row>
    <row r="40" spans="1:12" ht="33" x14ac:dyDescent="0.25">
      <c r="B40" s="109" t="s">
        <v>1050</v>
      </c>
      <c r="C40" s="72" t="s">
        <v>1866</v>
      </c>
      <c r="D40" s="173" t="s">
        <v>514</v>
      </c>
      <c r="E40" s="169">
        <v>9403202009</v>
      </c>
      <c r="F40" s="12" t="s">
        <v>72</v>
      </c>
      <c r="G40" s="254">
        <v>50.16</v>
      </c>
      <c r="H40" s="277">
        <f t="shared" si="2"/>
        <v>50.31</v>
      </c>
      <c r="I40" s="93">
        <f t="shared" si="5"/>
        <v>10.062000000000001</v>
      </c>
      <c r="J40" s="94">
        <f t="shared" si="6"/>
        <v>60.372</v>
      </c>
      <c r="K40" s="200">
        <f t="shared" si="3"/>
        <v>72.45</v>
      </c>
      <c r="L40" s="305">
        <f t="shared" si="4"/>
        <v>0.29904306220096544</v>
      </c>
    </row>
    <row r="41" spans="1:12" ht="13.5" customHeight="1" x14ac:dyDescent="0.25">
      <c r="B41" s="13" t="s">
        <v>324</v>
      </c>
      <c r="C41" s="121"/>
      <c r="D41" s="174"/>
      <c r="E41" s="18"/>
      <c r="F41" s="18"/>
      <c r="G41" s="254"/>
      <c r="H41" s="277"/>
      <c r="I41" s="93"/>
      <c r="J41" s="94"/>
      <c r="K41" s="200"/>
      <c r="L41" s="305" t="e">
        <f t="shared" si="4"/>
        <v>#DIV/0!</v>
      </c>
    </row>
    <row r="42" spans="1:12" ht="44.25" customHeight="1" x14ac:dyDescent="0.25">
      <c r="B42" s="111" t="s">
        <v>639</v>
      </c>
      <c r="C42" s="72" t="s">
        <v>1606</v>
      </c>
      <c r="D42" s="173" t="s">
        <v>325</v>
      </c>
      <c r="E42" s="169">
        <v>9403202009</v>
      </c>
      <c r="F42" s="12" t="s">
        <v>72</v>
      </c>
      <c r="G42" s="254">
        <v>67.7</v>
      </c>
      <c r="H42" s="277">
        <f t="shared" si="2"/>
        <v>67.900000000000006</v>
      </c>
      <c r="I42" s="93">
        <f>H42*20%</f>
        <v>13.580000000000002</v>
      </c>
      <c r="J42" s="94">
        <f>H42+I42</f>
        <v>81.48</v>
      </c>
      <c r="K42" s="200">
        <f t="shared" si="3"/>
        <v>97.78</v>
      </c>
      <c r="L42" s="305">
        <f t="shared" si="4"/>
        <v>0.29542097488921115</v>
      </c>
    </row>
    <row r="43" spans="1:12" ht="38.25" customHeight="1" x14ac:dyDescent="0.25">
      <c r="B43" s="109" t="s">
        <v>1533</v>
      </c>
      <c r="C43" s="72" t="s">
        <v>1662</v>
      </c>
      <c r="D43" s="173" t="s">
        <v>325</v>
      </c>
      <c r="E43" s="169">
        <v>9403202009</v>
      </c>
      <c r="F43" s="12" t="s">
        <v>72</v>
      </c>
      <c r="G43" s="254">
        <v>71.09</v>
      </c>
      <c r="H43" s="277">
        <f t="shared" si="2"/>
        <v>71.3</v>
      </c>
      <c r="I43" s="93">
        <f>H43*20%</f>
        <v>14.26</v>
      </c>
      <c r="J43" s="94">
        <f>H43+I43</f>
        <v>85.56</v>
      </c>
      <c r="K43" s="200">
        <f t="shared" si="3"/>
        <v>102.67</v>
      </c>
      <c r="L43" s="305">
        <f t="shared" si="4"/>
        <v>0.29540019693345698</v>
      </c>
    </row>
    <row r="44" spans="1:12" ht="16.5" customHeight="1" x14ac:dyDescent="0.25">
      <c r="B44" s="40" t="s">
        <v>326</v>
      </c>
      <c r="C44" s="121"/>
      <c r="D44" s="174"/>
      <c r="E44" s="18"/>
      <c r="F44" s="18"/>
      <c r="G44" s="254"/>
      <c r="H44" s="277"/>
      <c r="I44" s="93"/>
      <c r="J44" s="94"/>
      <c r="K44" s="200"/>
      <c r="L44" s="305" t="e">
        <f t="shared" si="4"/>
        <v>#DIV/0!</v>
      </c>
    </row>
    <row r="45" spans="1:12" ht="25.5" customHeight="1" x14ac:dyDescent="0.25">
      <c r="B45" s="111" t="s">
        <v>94</v>
      </c>
      <c r="C45" s="198" t="s">
        <v>625</v>
      </c>
      <c r="D45" s="173" t="s">
        <v>327</v>
      </c>
      <c r="E45" s="169">
        <v>9403202009</v>
      </c>
      <c r="F45" s="12" t="s">
        <v>328</v>
      </c>
      <c r="G45" s="254">
        <v>79.260000000000005</v>
      </c>
      <c r="H45" s="277">
        <f t="shared" si="2"/>
        <v>79.5</v>
      </c>
      <c r="I45" s="93">
        <f t="shared" ref="I45:I60" si="7">H45*20%</f>
        <v>15.9</v>
      </c>
      <c r="J45" s="94">
        <f t="shared" ref="J45:J60" si="8">H45+I45</f>
        <v>95.4</v>
      </c>
      <c r="K45" s="200">
        <f t="shared" si="3"/>
        <v>114.48</v>
      </c>
      <c r="L45" s="305">
        <f t="shared" si="4"/>
        <v>0.30280090840271612</v>
      </c>
    </row>
    <row r="46" spans="1:12" ht="27.75" customHeight="1" x14ac:dyDescent="0.25">
      <c r="B46" s="111" t="s">
        <v>96</v>
      </c>
      <c r="C46" s="172" t="s">
        <v>1199</v>
      </c>
      <c r="D46" s="173" t="s">
        <v>327</v>
      </c>
      <c r="E46" s="169">
        <v>9403202009</v>
      </c>
      <c r="F46" s="12" t="s">
        <v>328</v>
      </c>
      <c r="G46" s="254">
        <v>94.65</v>
      </c>
      <c r="H46" s="277">
        <f t="shared" si="2"/>
        <v>94.93</v>
      </c>
      <c r="I46" s="93">
        <f t="shared" si="7"/>
        <v>18.986000000000001</v>
      </c>
      <c r="J46" s="94">
        <f t="shared" si="8"/>
        <v>113.91600000000001</v>
      </c>
      <c r="K46" s="200">
        <f t="shared" si="3"/>
        <v>136.69999999999999</v>
      </c>
      <c r="L46" s="305">
        <f t="shared" si="4"/>
        <v>0.29582673005809568</v>
      </c>
    </row>
    <row r="47" spans="1:12" ht="30" customHeight="1" x14ac:dyDescent="0.25">
      <c r="B47" s="111" t="s">
        <v>97</v>
      </c>
      <c r="C47" s="72" t="s">
        <v>1534</v>
      </c>
      <c r="D47" s="173" t="s">
        <v>124</v>
      </c>
      <c r="E47" s="169">
        <v>9403202009</v>
      </c>
      <c r="F47" s="12" t="s">
        <v>328</v>
      </c>
      <c r="G47" s="254">
        <v>88.94</v>
      </c>
      <c r="H47" s="277">
        <f t="shared" si="2"/>
        <v>89.21</v>
      </c>
      <c r="I47" s="93">
        <f t="shared" si="7"/>
        <v>17.841999999999999</v>
      </c>
      <c r="J47" s="94">
        <f t="shared" si="8"/>
        <v>107.05199999999999</v>
      </c>
      <c r="K47" s="200">
        <f t="shared" si="3"/>
        <v>128.46</v>
      </c>
      <c r="L47" s="305">
        <f t="shared" si="4"/>
        <v>0.30357544411963033</v>
      </c>
    </row>
    <row r="48" spans="1:12" ht="30" customHeight="1" x14ac:dyDescent="0.25">
      <c r="B48" s="229" t="s">
        <v>1808</v>
      </c>
      <c r="C48" s="156" t="s">
        <v>386</v>
      </c>
      <c r="D48" s="173" t="s">
        <v>90</v>
      </c>
      <c r="E48" s="169">
        <v>9403202009</v>
      </c>
      <c r="F48" s="12" t="s">
        <v>328</v>
      </c>
      <c r="G48" s="254">
        <v>88.94</v>
      </c>
      <c r="H48" s="277">
        <f t="shared" si="2"/>
        <v>89.21</v>
      </c>
      <c r="I48" s="93">
        <f t="shared" si="7"/>
        <v>17.841999999999999</v>
      </c>
      <c r="J48" s="94">
        <f t="shared" si="8"/>
        <v>107.05199999999999</v>
      </c>
      <c r="K48" s="200">
        <f t="shared" si="3"/>
        <v>128.46</v>
      </c>
      <c r="L48" s="305">
        <f t="shared" si="4"/>
        <v>0.30357544411963033</v>
      </c>
    </row>
    <row r="49" spans="2:12" ht="22.5" customHeight="1" x14ac:dyDescent="0.25">
      <c r="B49" s="111" t="s">
        <v>828</v>
      </c>
      <c r="C49" s="72" t="s">
        <v>829</v>
      </c>
      <c r="D49" s="173" t="s">
        <v>1110</v>
      </c>
      <c r="E49" s="169">
        <v>9403202009</v>
      </c>
      <c r="F49" s="12" t="s">
        <v>328</v>
      </c>
      <c r="G49" s="254">
        <v>88.94</v>
      </c>
      <c r="H49" s="277">
        <f t="shared" si="2"/>
        <v>89.21</v>
      </c>
      <c r="I49" s="93">
        <f t="shared" si="7"/>
        <v>17.841999999999999</v>
      </c>
      <c r="J49" s="94">
        <f t="shared" si="8"/>
        <v>107.05199999999999</v>
      </c>
      <c r="K49" s="200">
        <f t="shared" si="3"/>
        <v>128.46</v>
      </c>
      <c r="L49" s="305">
        <f t="shared" si="4"/>
        <v>0.30357544411963033</v>
      </c>
    </row>
    <row r="50" spans="2:12" ht="31.5" customHeight="1" x14ac:dyDescent="0.25">
      <c r="B50" s="111" t="s">
        <v>99</v>
      </c>
      <c r="C50" s="72" t="s">
        <v>1807</v>
      </c>
      <c r="D50" s="173" t="s">
        <v>1247</v>
      </c>
      <c r="E50" s="169">
        <v>9403202009</v>
      </c>
      <c r="F50" s="12" t="s">
        <v>328</v>
      </c>
      <c r="G50" s="254">
        <v>99.65</v>
      </c>
      <c r="H50" s="277">
        <f t="shared" si="2"/>
        <v>99.95</v>
      </c>
      <c r="I50" s="93">
        <f t="shared" si="7"/>
        <v>19.990000000000002</v>
      </c>
      <c r="J50" s="94">
        <f t="shared" si="8"/>
        <v>119.94</v>
      </c>
      <c r="K50" s="200">
        <f t="shared" si="3"/>
        <v>143.93</v>
      </c>
      <c r="L50" s="305">
        <f t="shared" si="4"/>
        <v>0.30105368790766818</v>
      </c>
    </row>
    <row r="51" spans="2:12" ht="18" hidden="1" customHeight="1" x14ac:dyDescent="0.25">
      <c r="B51" s="111" t="s">
        <v>1042</v>
      </c>
      <c r="C51" s="72" t="s">
        <v>233</v>
      </c>
      <c r="D51" s="173" t="s">
        <v>234</v>
      </c>
      <c r="E51" s="169">
        <v>9403202009</v>
      </c>
      <c r="F51" s="12" t="s">
        <v>328</v>
      </c>
      <c r="G51" s="254">
        <v>0</v>
      </c>
      <c r="H51" s="277">
        <f t="shared" si="2"/>
        <v>0</v>
      </c>
      <c r="I51" s="93">
        <f t="shared" si="7"/>
        <v>0</v>
      </c>
      <c r="J51" s="94">
        <f t="shared" si="8"/>
        <v>0</v>
      </c>
      <c r="K51" s="200">
        <f t="shared" si="3"/>
        <v>0</v>
      </c>
      <c r="L51" s="305" t="e">
        <f t="shared" si="4"/>
        <v>#DIV/0!</v>
      </c>
    </row>
    <row r="52" spans="2:12" ht="27" customHeight="1" x14ac:dyDescent="0.25">
      <c r="B52" s="111" t="s">
        <v>793</v>
      </c>
      <c r="C52" s="72" t="s">
        <v>794</v>
      </c>
      <c r="D52" s="173" t="s">
        <v>1044</v>
      </c>
      <c r="E52" s="169">
        <v>9403202009</v>
      </c>
      <c r="F52" s="12" t="s">
        <v>328</v>
      </c>
      <c r="G52" s="254">
        <v>99.65</v>
      </c>
      <c r="H52" s="277">
        <f t="shared" si="2"/>
        <v>99.95</v>
      </c>
      <c r="I52" s="93">
        <f t="shared" si="7"/>
        <v>19.990000000000002</v>
      </c>
      <c r="J52" s="94">
        <f t="shared" si="8"/>
        <v>119.94</v>
      </c>
      <c r="K52" s="200">
        <f t="shared" si="3"/>
        <v>143.93</v>
      </c>
      <c r="L52" s="305">
        <f t="shared" si="4"/>
        <v>0.30105368790766818</v>
      </c>
    </row>
    <row r="53" spans="2:12" ht="42.75" customHeight="1" x14ac:dyDescent="0.25">
      <c r="B53" s="109" t="s">
        <v>1814</v>
      </c>
      <c r="C53" s="72" t="s">
        <v>1813</v>
      </c>
      <c r="D53" s="227" t="s">
        <v>1118</v>
      </c>
      <c r="E53" s="169">
        <v>9403202009</v>
      </c>
      <c r="F53" s="12" t="s">
        <v>328</v>
      </c>
      <c r="G53" s="254">
        <v>110.01</v>
      </c>
      <c r="H53" s="277">
        <f t="shared" si="2"/>
        <v>110.34</v>
      </c>
      <c r="I53" s="93">
        <f t="shared" si="7"/>
        <v>22.068000000000001</v>
      </c>
      <c r="J53" s="94">
        <f t="shared" si="8"/>
        <v>132.40800000000002</v>
      </c>
      <c r="K53" s="200">
        <f t="shared" si="3"/>
        <v>158.88999999999999</v>
      </c>
      <c r="L53" s="305">
        <f t="shared" si="4"/>
        <v>0.2999727297518433</v>
      </c>
    </row>
    <row r="54" spans="2:12" ht="30" customHeight="1" x14ac:dyDescent="0.25">
      <c r="B54" s="111" t="s">
        <v>100</v>
      </c>
      <c r="C54" s="72" t="s">
        <v>1663</v>
      </c>
      <c r="D54" s="173" t="s">
        <v>1248</v>
      </c>
      <c r="E54" s="169">
        <v>9403202009</v>
      </c>
      <c r="F54" s="12" t="s">
        <v>328</v>
      </c>
      <c r="G54" s="254">
        <v>115.73</v>
      </c>
      <c r="H54" s="277">
        <f t="shared" si="2"/>
        <v>116.08</v>
      </c>
      <c r="I54" s="93">
        <f t="shared" si="7"/>
        <v>23.216000000000001</v>
      </c>
      <c r="J54" s="94">
        <f t="shared" si="8"/>
        <v>139.29599999999999</v>
      </c>
      <c r="K54" s="200">
        <f t="shared" si="3"/>
        <v>167.16</v>
      </c>
      <c r="L54" s="305">
        <f t="shared" si="4"/>
        <v>0.30242806532444888</v>
      </c>
    </row>
    <row r="55" spans="2:12" ht="32.25" customHeight="1" x14ac:dyDescent="0.25">
      <c r="B55" s="111" t="s">
        <v>677</v>
      </c>
      <c r="C55" s="72" t="s">
        <v>1535</v>
      </c>
      <c r="D55" s="173" t="s">
        <v>1249</v>
      </c>
      <c r="E55" s="169">
        <v>9403202009</v>
      </c>
      <c r="F55" s="12" t="s">
        <v>328</v>
      </c>
      <c r="G55" s="254">
        <v>144.58000000000001</v>
      </c>
      <c r="H55" s="277">
        <f t="shared" si="2"/>
        <v>145.01</v>
      </c>
      <c r="I55" s="93">
        <f t="shared" si="7"/>
        <v>29.001999999999999</v>
      </c>
      <c r="J55" s="94">
        <f t="shared" si="8"/>
        <v>174.012</v>
      </c>
      <c r="K55" s="200">
        <f t="shared" si="3"/>
        <v>208.81</v>
      </c>
      <c r="L55" s="305">
        <f t="shared" si="4"/>
        <v>0.29741319684602274</v>
      </c>
    </row>
    <row r="56" spans="2:12" ht="32.25" customHeight="1" x14ac:dyDescent="0.25">
      <c r="B56" s="229" t="s">
        <v>1809</v>
      </c>
      <c r="C56" s="72" t="s">
        <v>1112</v>
      </c>
      <c r="D56" s="173" t="s">
        <v>91</v>
      </c>
      <c r="E56" s="169">
        <v>9403202009</v>
      </c>
      <c r="F56" s="12" t="s">
        <v>328</v>
      </c>
      <c r="G56" s="254">
        <v>144.58000000000001</v>
      </c>
      <c r="H56" s="277">
        <f t="shared" si="2"/>
        <v>145.01</v>
      </c>
      <c r="I56" s="93">
        <f t="shared" si="7"/>
        <v>29.001999999999999</v>
      </c>
      <c r="J56" s="94">
        <f t="shared" si="8"/>
        <v>174.012</v>
      </c>
      <c r="K56" s="200">
        <f t="shared" si="3"/>
        <v>208.81</v>
      </c>
      <c r="L56" s="305">
        <f t="shared" si="4"/>
        <v>0.29741319684602274</v>
      </c>
    </row>
    <row r="57" spans="2:12" ht="32.25" customHeight="1" x14ac:dyDescent="0.25">
      <c r="B57" s="109" t="s">
        <v>517</v>
      </c>
      <c r="C57" s="72" t="s">
        <v>1536</v>
      </c>
      <c r="D57" s="173" t="s">
        <v>147</v>
      </c>
      <c r="E57" s="169">
        <v>9403202009</v>
      </c>
      <c r="F57" s="12" t="s">
        <v>328</v>
      </c>
      <c r="G57" s="254">
        <v>150.61000000000001</v>
      </c>
      <c r="H57" s="277">
        <f t="shared" si="2"/>
        <v>151.06</v>
      </c>
      <c r="I57" s="93">
        <f t="shared" si="7"/>
        <v>30.212000000000003</v>
      </c>
      <c r="J57" s="94">
        <f t="shared" si="8"/>
        <v>181.27199999999999</v>
      </c>
      <c r="K57" s="200">
        <f t="shared" si="3"/>
        <v>217.53</v>
      </c>
      <c r="L57" s="305">
        <f t="shared" si="4"/>
        <v>0.2987849412389636</v>
      </c>
    </row>
    <row r="58" spans="2:12" ht="24.75" customHeight="1" x14ac:dyDescent="0.25">
      <c r="B58" s="109" t="s">
        <v>251</v>
      </c>
      <c r="C58" s="72" t="s">
        <v>1019</v>
      </c>
      <c r="D58" s="173" t="s">
        <v>578</v>
      </c>
      <c r="E58" s="169">
        <v>9403202009</v>
      </c>
      <c r="F58" s="12" t="s">
        <v>328</v>
      </c>
      <c r="G58" s="254">
        <v>189.85</v>
      </c>
      <c r="H58" s="277">
        <f t="shared" si="2"/>
        <v>190.42</v>
      </c>
      <c r="I58" s="93">
        <f t="shared" si="7"/>
        <v>38.083999999999996</v>
      </c>
      <c r="J58" s="94">
        <f t="shared" si="8"/>
        <v>228.50399999999999</v>
      </c>
      <c r="K58" s="200">
        <f>ROUND((J58*1.2),2)</f>
        <v>274.2</v>
      </c>
      <c r="L58" s="305">
        <f t="shared" si="4"/>
        <v>0.30023702923361384</v>
      </c>
    </row>
    <row r="59" spans="2:12" ht="34.5" customHeight="1" x14ac:dyDescent="0.25">
      <c r="B59" s="229" t="s">
        <v>1046</v>
      </c>
      <c r="C59" s="72" t="s">
        <v>1407</v>
      </c>
      <c r="D59" s="173" t="s">
        <v>577</v>
      </c>
      <c r="E59" s="169">
        <v>9403202009</v>
      </c>
      <c r="F59" s="12" t="s">
        <v>328</v>
      </c>
      <c r="G59" s="254">
        <v>189.85</v>
      </c>
      <c r="H59" s="277">
        <f t="shared" si="2"/>
        <v>190.42</v>
      </c>
      <c r="I59" s="93">
        <f t="shared" si="7"/>
        <v>38.083999999999996</v>
      </c>
      <c r="J59" s="94">
        <f t="shared" si="8"/>
        <v>228.50399999999999</v>
      </c>
      <c r="K59" s="200">
        <f>ROUND((J59*1.2),2)</f>
        <v>274.2</v>
      </c>
      <c r="L59" s="305">
        <f t="shared" si="4"/>
        <v>0.30023702923361384</v>
      </c>
    </row>
    <row r="60" spans="2:12" ht="24" customHeight="1" x14ac:dyDescent="0.25">
      <c r="B60" s="60" t="s">
        <v>1079</v>
      </c>
      <c r="C60" s="72" t="s">
        <v>425</v>
      </c>
      <c r="D60" s="173" t="s">
        <v>1250</v>
      </c>
      <c r="E60" s="169">
        <v>9403202009</v>
      </c>
      <c r="F60" s="12" t="s">
        <v>328</v>
      </c>
      <c r="G60" s="254">
        <v>183.78</v>
      </c>
      <c r="H60" s="277">
        <f t="shared" si="2"/>
        <v>184.33</v>
      </c>
      <c r="I60" s="93">
        <f t="shared" si="7"/>
        <v>36.866000000000007</v>
      </c>
      <c r="J60" s="94">
        <f t="shared" si="8"/>
        <v>221.19600000000003</v>
      </c>
      <c r="K60" s="200">
        <f t="shared" si="3"/>
        <v>265.44</v>
      </c>
      <c r="L60" s="305">
        <f t="shared" si="4"/>
        <v>0.29927086734137731</v>
      </c>
    </row>
    <row r="61" spans="2:12" ht="20.25" customHeight="1" x14ac:dyDescent="0.25">
      <c r="B61" s="13" t="s">
        <v>363</v>
      </c>
      <c r="C61" s="2"/>
      <c r="D61" s="174"/>
      <c r="E61" s="171"/>
      <c r="F61" s="161"/>
      <c r="G61" s="254"/>
      <c r="H61" s="277"/>
      <c r="I61" s="93"/>
      <c r="J61" s="94"/>
      <c r="K61" s="200"/>
      <c r="L61" s="305" t="e">
        <f t="shared" si="4"/>
        <v>#DIV/0!</v>
      </c>
    </row>
    <row r="62" spans="2:12" ht="39" x14ac:dyDescent="0.25">
      <c r="B62" s="78" t="s">
        <v>433</v>
      </c>
      <c r="C62" s="230" t="s">
        <v>1644</v>
      </c>
      <c r="D62" s="173" t="s">
        <v>330</v>
      </c>
      <c r="E62" s="169">
        <v>9401790009</v>
      </c>
      <c r="F62" s="12" t="s">
        <v>331</v>
      </c>
      <c r="G62" s="254">
        <v>34.72</v>
      </c>
      <c r="H62" s="277">
        <f t="shared" si="2"/>
        <v>34.82</v>
      </c>
      <c r="I62" s="93">
        <f t="shared" ref="I62:I71" si="9">H62*20%</f>
        <v>6.9640000000000004</v>
      </c>
      <c r="J62" s="94">
        <f t="shared" ref="J62:J71" si="10">H62+I62</f>
        <v>41.783999999999999</v>
      </c>
      <c r="K62" s="200">
        <f t="shared" si="3"/>
        <v>50.14</v>
      </c>
      <c r="L62" s="305">
        <f t="shared" si="4"/>
        <v>0.28801843317974374</v>
      </c>
    </row>
    <row r="63" spans="2:12" ht="39" x14ac:dyDescent="0.25">
      <c r="B63" s="73" t="s">
        <v>1678</v>
      </c>
      <c r="C63" s="230" t="s">
        <v>1644</v>
      </c>
      <c r="D63" s="173" t="s">
        <v>330</v>
      </c>
      <c r="E63" s="169">
        <v>9401790009</v>
      </c>
      <c r="F63" s="12" t="s">
        <v>331</v>
      </c>
      <c r="G63" s="254">
        <v>36.090000000000003</v>
      </c>
      <c r="H63" s="277">
        <f t="shared" si="2"/>
        <v>36.200000000000003</v>
      </c>
      <c r="I63" s="93">
        <f t="shared" si="9"/>
        <v>7.2400000000000011</v>
      </c>
      <c r="J63" s="94">
        <f t="shared" si="10"/>
        <v>43.440000000000005</v>
      </c>
      <c r="K63" s="200">
        <f t="shared" si="3"/>
        <v>52.13</v>
      </c>
      <c r="L63" s="305">
        <f t="shared" si="4"/>
        <v>0.30479357162649023</v>
      </c>
    </row>
    <row r="64" spans="2:12" ht="66.75" customHeight="1" x14ac:dyDescent="0.25">
      <c r="B64" s="78" t="s">
        <v>678</v>
      </c>
      <c r="C64" s="42" t="s">
        <v>1867</v>
      </c>
      <c r="D64" s="173" t="s">
        <v>330</v>
      </c>
      <c r="E64" s="169">
        <v>9401790009</v>
      </c>
      <c r="F64" s="12" t="s">
        <v>331</v>
      </c>
      <c r="G64" s="254">
        <v>37.25</v>
      </c>
      <c r="H64" s="277">
        <f t="shared" si="2"/>
        <v>37.36</v>
      </c>
      <c r="I64" s="93">
        <f t="shared" si="9"/>
        <v>7.4720000000000004</v>
      </c>
      <c r="J64" s="94">
        <f t="shared" si="10"/>
        <v>44.832000000000001</v>
      </c>
      <c r="K64" s="200">
        <f t="shared" si="3"/>
        <v>53.8</v>
      </c>
      <c r="L64" s="305">
        <f t="shared" si="4"/>
        <v>0.2953020134228268</v>
      </c>
    </row>
    <row r="65" spans="1:12" ht="67.5" customHeight="1" x14ac:dyDescent="0.25">
      <c r="B65" s="73" t="s">
        <v>1679</v>
      </c>
      <c r="C65" s="42" t="s">
        <v>1645</v>
      </c>
      <c r="D65" s="173" t="s">
        <v>330</v>
      </c>
      <c r="E65" s="169">
        <v>9401790009</v>
      </c>
      <c r="F65" s="12" t="s">
        <v>331</v>
      </c>
      <c r="G65" s="254">
        <v>38.39</v>
      </c>
      <c r="H65" s="277">
        <f t="shared" si="2"/>
        <v>38.51</v>
      </c>
      <c r="I65" s="93">
        <f t="shared" si="9"/>
        <v>7.702</v>
      </c>
      <c r="J65" s="94">
        <f t="shared" si="10"/>
        <v>46.211999999999996</v>
      </c>
      <c r="K65" s="200">
        <f t="shared" si="3"/>
        <v>55.45</v>
      </c>
      <c r="L65" s="305">
        <f t="shared" si="4"/>
        <v>0.31258140140661794</v>
      </c>
    </row>
    <row r="66" spans="1:12" ht="26.25" customHeight="1" x14ac:dyDescent="0.25">
      <c r="A66" s="307" t="s">
        <v>1515</v>
      </c>
      <c r="B66" s="78" t="s">
        <v>279</v>
      </c>
      <c r="C66" s="44" t="s">
        <v>1537</v>
      </c>
      <c r="D66" s="173" t="s">
        <v>330</v>
      </c>
      <c r="E66" s="169">
        <v>9401790009</v>
      </c>
      <c r="F66" s="12" t="s">
        <v>331</v>
      </c>
      <c r="G66" s="254">
        <v>39.25</v>
      </c>
      <c r="H66" s="277">
        <f t="shared" si="2"/>
        <v>39.369999999999997</v>
      </c>
      <c r="I66" s="93">
        <f t="shared" si="9"/>
        <v>7.8739999999999997</v>
      </c>
      <c r="J66" s="94">
        <f t="shared" si="10"/>
        <v>47.244</v>
      </c>
      <c r="K66" s="200">
        <f t="shared" si="3"/>
        <v>56.69</v>
      </c>
      <c r="L66" s="305">
        <f t="shared" si="4"/>
        <v>0.30573248407644371</v>
      </c>
    </row>
    <row r="67" spans="1:12" ht="33" customHeight="1" x14ac:dyDescent="0.25">
      <c r="B67" s="73" t="s">
        <v>1680</v>
      </c>
      <c r="C67" s="44" t="s">
        <v>1753</v>
      </c>
      <c r="D67" s="173" t="s">
        <v>330</v>
      </c>
      <c r="E67" s="169">
        <v>9401790009</v>
      </c>
      <c r="F67" s="12" t="s">
        <v>331</v>
      </c>
      <c r="G67" s="254">
        <v>40.44</v>
      </c>
      <c r="H67" s="277">
        <f t="shared" si="2"/>
        <v>40.56</v>
      </c>
      <c r="I67" s="93">
        <f t="shared" si="9"/>
        <v>8.1120000000000001</v>
      </c>
      <c r="J67" s="94">
        <f t="shared" si="10"/>
        <v>48.672000000000004</v>
      </c>
      <c r="K67" s="200">
        <f t="shared" si="3"/>
        <v>58.41</v>
      </c>
      <c r="L67" s="305">
        <f t="shared" si="4"/>
        <v>0.29673590504452818</v>
      </c>
    </row>
    <row r="68" spans="1:12" ht="32.25" customHeight="1" x14ac:dyDescent="0.25">
      <c r="B68" s="61" t="s">
        <v>1141</v>
      </c>
      <c r="C68" s="172" t="s">
        <v>1766</v>
      </c>
      <c r="D68" s="173" t="s">
        <v>53</v>
      </c>
      <c r="E68" s="169">
        <v>9401790009</v>
      </c>
      <c r="F68" s="12" t="s">
        <v>348</v>
      </c>
      <c r="G68" s="254">
        <v>56.39</v>
      </c>
      <c r="H68" s="277">
        <f t="shared" si="2"/>
        <v>56.56</v>
      </c>
      <c r="I68" s="93">
        <f t="shared" si="9"/>
        <v>11.312000000000001</v>
      </c>
      <c r="J68" s="94">
        <f t="shared" si="10"/>
        <v>67.872</v>
      </c>
      <c r="K68" s="200">
        <f t="shared" si="3"/>
        <v>81.45</v>
      </c>
      <c r="L68" s="305">
        <f t="shared" si="4"/>
        <v>0.30147189217946391</v>
      </c>
    </row>
    <row r="69" spans="1:12" ht="52.5" customHeight="1" x14ac:dyDescent="0.25">
      <c r="B69" s="61" t="s">
        <v>1754</v>
      </c>
      <c r="C69" s="172" t="s">
        <v>1755</v>
      </c>
      <c r="D69" s="173" t="s">
        <v>53</v>
      </c>
      <c r="E69" s="169">
        <v>9401790009</v>
      </c>
      <c r="F69" s="12" t="s">
        <v>348</v>
      </c>
      <c r="G69" s="254">
        <v>55.64</v>
      </c>
      <c r="H69" s="277">
        <f t="shared" si="2"/>
        <v>55.81</v>
      </c>
      <c r="I69" s="93">
        <f t="shared" si="9"/>
        <v>11.162000000000001</v>
      </c>
      <c r="J69" s="94">
        <f t="shared" si="10"/>
        <v>66.972000000000008</v>
      </c>
      <c r="K69" s="200">
        <f t="shared" si="3"/>
        <v>80.37</v>
      </c>
      <c r="L69" s="305">
        <f t="shared" si="4"/>
        <v>0.30553558590942487</v>
      </c>
    </row>
    <row r="70" spans="1:12" ht="27.75" customHeight="1" x14ac:dyDescent="0.25">
      <c r="B70" s="61" t="s">
        <v>135</v>
      </c>
      <c r="C70" s="84" t="s">
        <v>136</v>
      </c>
      <c r="D70" s="173" t="s">
        <v>256</v>
      </c>
      <c r="E70" s="169">
        <v>9401790009</v>
      </c>
      <c r="F70" s="12" t="s">
        <v>331</v>
      </c>
      <c r="G70" s="254">
        <v>77.63</v>
      </c>
      <c r="H70" s="277">
        <f t="shared" si="2"/>
        <v>77.86</v>
      </c>
      <c r="I70" s="93">
        <f t="shared" si="9"/>
        <v>15.572000000000001</v>
      </c>
      <c r="J70" s="94">
        <f t="shared" si="10"/>
        <v>93.432000000000002</v>
      </c>
      <c r="K70" s="200">
        <f t="shared" si="3"/>
        <v>112.12</v>
      </c>
      <c r="L70" s="305">
        <f t="shared" si="4"/>
        <v>0.29627721241789118</v>
      </c>
    </row>
    <row r="71" spans="1:12" ht="50.25" customHeight="1" x14ac:dyDescent="0.25">
      <c r="B71" s="61" t="s">
        <v>1200</v>
      </c>
      <c r="C71" s="172" t="s">
        <v>1744</v>
      </c>
      <c r="D71" s="173" t="s">
        <v>778</v>
      </c>
      <c r="E71" s="169">
        <v>9401790009</v>
      </c>
      <c r="F71" s="12" t="s">
        <v>348</v>
      </c>
      <c r="G71" s="254">
        <v>109.94</v>
      </c>
      <c r="H71" s="277">
        <f t="shared" si="2"/>
        <v>110.27</v>
      </c>
      <c r="I71" s="93">
        <f t="shared" si="9"/>
        <v>22.054000000000002</v>
      </c>
      <c r="J71" s="94">
        <f t="shared" si="10"/>
        <v>132.32400000000001</v>
      </c>
      <c r="K71" s="200">
        <f t="shared" si="3"/>
        <v>158.79</v>
      </c>
      <c r="L71" s="305">
        <f t="shared" si="4"/>
        <v>0.30016372566853988</v>
      </c>
    </row>
    <row r="72" spans="1:12" ht="21" customHeight="1" x14ac:dyDescent="0.25">
      <c r="B72" s="13" t="s">
        <v>511</v>
      </c>
      <c r="C72" s="172"/>
      <c r="D72" s="173"/>
      <c r="E72" s="169"/>
      <c r="F72" s="12"/>
      <c r="G72" s="254"/>
      <c r="H72" s="277">
        <f t="shared" si="2"/>
        <v>0</v>
      </c>
      <c r="I72" s="93"/>
      <c r="J72" s="94"/>
      <c r="K72" s="200"/>
      <c r="L72" s="305" t="e">
        <f t="shared" si="4"/>
        <v>#DIV/0!</v>
      </c>
    </row>
    <row r="73" spans="1:12" ht="22.5" customHeight="1" x14ac:dyDescent="0.25">
      <c r="B73" s="60" t="s">
        <v>505</v>
      </c>
      <c r="C73" s="172" t="s">
        <v>1538</v>
      </c>
      <c r="D73" s="173" t="s">
        <v>506</v>
      </c>
      <c r="E73" s="169">
        <v>9401790009</v>
      </c>
      <c r="F73" s="12" t="s">
        <v>508</v>
      </c>
      <c r="G73" s="254">
        <v>83.11</v>
      </c>
      <c r="H73" s="277">
        <f t="shared" si="2"/>
        <v>83.36</v>
      </c>
      <c r="I73" s="93">
        <f t="shared" ref="I73:I78" si="11">H73*20%</f>
        <v>16.672000000000001</v>
      </c>
      <c r="J73" s="94">
        <f t="shared" ref="J73:J78" si="12">H73+I73</f>
        <v>100.032</v>
      </c>
      <c r="K73" s="200">
        <f t="shared" si="3"/>
        <v>120.04</v>
      </c>
      <c r="L73" s="305">
        <f t="shared" si="4"/>
        <v>0.30080616051016307</v>
      </c>
    </row>
    <row r="74" spans="1:12" ht="21" customHeight="1" x14ac:dyDescent="0.25">
      <c r="A74" s="307" t="s">
        <v>1121</v>
      </c>
      <c r="B74" s="78" t="s">
        <v>1120</v>
      </c>
      <c r="C74" s="228" t="s">
        <v>1122</v>
      </c>
      <c r="D74" s="227" t="s">
        <v>1123</v>
      </c>
      <c r="E74" s="169">
        <v>9401790009</v>
      </c>
      <c r="F74" s="12" t="s">
        <v>508</v>
      </c>
      <c r="G74" s="254">
        <v>83.11</v>
      </c>
      <c r="H74" s="277">
        <f t="shared" si="2"/>
        <v>83.36</v>
      </c>
      <c r="I74" s="93">
        <f t="shared" si="11"/>
        <v>16.672000000000001</v>
      </c>
      <c r="J74" s="94">
        <f t="shared" si="12"/>
        <v>100.032</v>
      </c>
      <c r="K74" s="200">
        <f t="shared" si="3"/>
        <v>120.04</v>
      </c>
      <c r="L74" s="305">
        <f t="shared" si="4"/>
        <v>0.30080616051016307</v>
      </c>
    </row>
    <row r="75" spans="1:12" ht="22.5" customHeight="1" x14ac:dyDescent="0.25">
      <c r="B75" s="60" t="s">
        <v>1018</v>
      </c>
      <c r="C75" s="84" t="s">
        <v>426</v>
      </c>
      <c r="D75" s="173" t="s">
        <v>506</v>
      </c>
      <c r="E75" s="169">
        <v>9401790009</v>
      </c>
      <c r="F75" s="12" t="s">
        <v>508</v>
      </c>
      <c r="G75" s="254">
        <v>88.23</v>
      </c>
      <c r="H75" s="277">
        <f t="shared" si="2"/>
        <v>88.49</v>
      </c>
      <c r="I75" s="93">
        <f t="shared" si="11"/>
        <v>17.698</v>
      </c>
      <c r="J75" s="94">
        <f t="shared" si="12"/>
        <v>106.18799999999999</v>
      </c>
      <c r="K75" s="200">
        <f t="shared" si="3"/>
        <v>127.43</v>
      </c>
      <c r="L75" s="305">
        <f t="shared" si="4"/>
        <v>0.29468434772752516</v>
      </c>
    </row>
    <row r="76" spans="1:12" ht="18" hidden="1" customHeight="1" x14ac:dyDescent="0.25">
      <c r="B76" s="60" t="s">
        <v>664</v>
      </c>
      <c r="C76" s="84" t="s">
        <v>665</v>
      </c>
      <c r="D76" s="173" t="s">
        <v>506</v>
      </c>
      <c r="E76" s="169">
        <v>9401790009</v>
      </c>
      <c r="F76" s="12" t="s">
        <v>508</v>
      </c>
      <c r="G76" s="254">
        <v>0</v>
      </c>
      <c r="H76" s="277">
        <f t="shared" si="2"/>
        <v>0</v>
      </c>
      <c r="I76" s="93">
        <f t="shared" si="11"/>
        <v>0</v>
      </c>
      <c r="J76" s="94">
        <f t="shared" si="12"/>
        <v>0</v>
      </c>
      <c r="K76" s="200">
        <f t="shared" ref="K76:K138" si="13">ROUND((J76*1.2),2)</f>
        <v>0</v>
      </c>
      <c r="L76" s="305" t="e">
        <f t="shared" ref="L76:L139" si="14">H76/G76*100-100</f>
        <v>#DIV/0!</v>
      </c>
    </row>
    <row r="77" spans="1:12" ht="22.5" customHeight="1" x14ac:dyDescent="0.25">
      <c r="B77" s="60" t="s">
        <v>1829</v>
      </c>
      <c r="C77" s="84" t="s">
        <v>761</v>
      </c>
      <c r="D77" s="173" t="s">
        <v>763</v>
      </c>
      <c r="E77" s="169">
        <v>9401790009</v>
      </c>
      <c r="F77" s="12" t="s">
        <v>846</v>
      </c>
      <c r="G77" s="254">
        <v>131.04</v>
      </c>
      <c r="H77" s="277">
        <f t="shared" ref="H77:H140" si="15">ROUND((G77*1.003),2)</f>
        <v>131.43</v>
      </c>
      <c r="I77" s="93">
        <f t="shared" si="11"/>
        <v>26.286000000000001</v>
      </c>
      <c r="J77" s="94">
        <f t="shared" si="12"/>
        <v>157.71600000000001</v>
      </c>
      <c r="K77" s="200">
        <f t="shared" si="13"/>
        <v>189.26</v>
      </c>
      <c r="L77" s="305">
        <f t="shared" si="14"/>
        <v>0.29761904761906521</v>
      </c>
    </row>
    <row r="78" spans="1:12" ht="20.25" customHeight="1" x14ac:dyDescent="0.25">
      <c r="A78" s="307" t="s">
        <v>1492</v>
      </c>
      <c r="B78" s="60" t="s">
        <v>1491</v>
      </c>
      <c r="C78" s="84" t="s">
        <v>1509</v>
      </c>
      <c r="D78" s="173" t="s">
        <v>780</v>
      </c>
      <c r="E78" s="169">
        <v>9401790009</v>
      </c>
      <c r="F78" s="12" t="s">
        <v>508</v>
      </c>
      <c r="G78" s="254">
        <v>141.59</v>
      </c>
      <c r="H78" s="277">
        <f t="shared" si="15"/>
        <v>142.01</v>
      </c>
      <c r="I78" s="93">
        <f t="shared" si="11"/>
        <v>28.402000000000001</v>
      </c>
      <c r="J78" s="94">
        <f t="shared" si="12"/>
        <v>170.41199999999998</v>
      </c>
      <c r="K78" s="200">
        <f t="shared" si="13"/>
        <v>204.49</v>
      </c>
      <c r="L78" s="305">
        <f t="shared" si="14"/>
        <v>0.29663111801680486</v>
      </c>
    </row>
    <row r="79" spans="1:12" ht="16.5" customHeight="1" x14ac:dyDescent="0.25">
      <c r="B79" s="13" t="s">
        <v>509</v>
      </c>
      <c r="C79" s="84"/>
      <c r="D79" s="173"/>
      <c r="E79" s="10"/>
      <c r="F79" s="12"/>
      <c r="G79" s="254"/>
      <c r="H79" s="277">
        <f t="shared" si="15"/>
        <v>0</v>
      </c>
      <c r="I79" s="93"/>
      <c r="J79" s="94"/>
      <c r="K79" s="200"/>
      <c r="L79" s="305" t="e">
        <f t="shared" si="14"/>
        <v>#DIV/0!</v>
      </c>
    </row>
    <row r="80" spans="1:12" ht="18" customHeight="1" x14ac:dyDescent="0.25">
      <c r="B80" s="60" t="s">
        <v>261</v>
      </c>
      <c r="C80" s="44" t="s">
        <v>1665</v>
      </c>
      <c r="D80" s="173" t="s">
        <v>37</v>
      </c>
      <c r="E80" s="169">
        <v>9401790009</v>
      </c>
      <c r="F80" s="12" t="s">
        <v>376</v>
      </c>
      <c r="G80" s="254">
        <v>81.61</v>
      </c>
      <c r="H80" s="277">
        <f t="shared" si="15"/>
        <v>81.849999999999994</v>
      </c>
      <c r="I80" s="93">
        <f t="shared" ref="I80:I95" si="16">H80*20%</f>
        <v>16.37</v>
      </c>
      <c r="J80" s="94">
        <f t="shared" ref="J80:J95" si="17">H80+I80</f>
        <v>98.22</v>
      </c>
      <c r="K80" s="200">
        <f t="shared" si="13"/>
        <v>117.86</v>
      </c>
      <c r="L80" s="305">
        <f t="shared" si="14"/>
        <v>0.29408160764612035</v>
      </c>
    </row>
    <row r="81" spans="1:12" ht="18" customHeight="1" x14ac:dyDescent="0.25">
      <c r="B81" s="60" t="s">
        <v>262</v>
      </c>
      <c r="C81" s="84" t="s">
        <v>43</v>
      </c>
      <c r="D81" s="173" t="s">
        <v>44</v>
      </c>
      <c r="E81" s="169">
        <v>9401790009</v>
      </c>
      <c r="F81" s="12" t="s">
        <v>376</v>
      </c>
      <c r="G81" s="254">
        <v>103.38</v>
      </c>
      <c r="H81" s="277">
        <f t="shared" si="15"/>
        <v>103.69</v>
      </c>
      <c r="I81" s="93">
        <f t="shared" si="16"/>
        <v>20.738</v>
      </c>
      <c r="J81" s="94">
        <f t="shared" si="17"/>
        <v>124.428</v>
      </c>
      <c r="K81" s="200">
        <f t="shared" si="13"/>
        <v>149.31</v>
      </c>
      <c r="L81" s="305">
        <f t="shared" si="14"/>
        <v>0.29986457728767846</v>
      </c>
    </row>
    <row r="82" spans="1:12" ht="45" customHeight="1" x14ac:dyDescent="0.25">
      <c r="B82" s="61" t="s">
        <v>1681</v>
      </c>
      <c r="C82" s="84" t="s">
        <v>1757</v>
      </c>
      <c r="D82" s="173" t="s">
        <v>44</v>
      </c>
      <c r="E82" s="169">
        <v>9401790009</v>
      </c>
      <c r="F82" s="12" t="s">
        <v>376</v>
      </c>
      <c r="G82" s="254">
        <v>104.74</v>
      </c>
      <c r="H82" s="277">
        <f t="shared" si="15"/>
        <v>105.05</v>
      </c>
      <c r="I82" s="93">
        <f t="shared" si="16"/>
        <v>21.01</v>
      </c>
      <c r="J82" s="94">
        <f t="shared" si="17"/>
        <v>126.06</v>
      </c>
      <c r="K82" s="200">
        <f t="shared" si="13"/>
        <v>151.27000000000001</v>
      </c>
      <c r="L82" s="305">
        <f t="shared" si="14"/>
        <v>0.29597097574946929</v>
      </c>
    </row>
    <row r="83" spans="1:12" ht="21.75" customHeight="1" x14ac:dyDescent="0.25">
      <c r="B83" s="60" t="s">
        <v>864</v>
      </c>
      <c r="C83" s="84" t="s">
        <v>762</v>
      </c>
      <c r="D83" s="173" t="s">
        <v>856</v>
      </c>
      <c r="E83" s="169">
        <v>9401790009</v>
      </c>
      <c r="F83" s="12" t="s">
        <v>376</v>
      </c>
      <c r="G83" s="254">
        <v>140.27000000000001</v>
      </c>
      <c r="H83" s="277">
        <f t="shared" si="15"/>
        <v>140.69</v>
      </c>
      <c r="I83" s="93">
        <f t="shared" si="16"/>
        <v>28.138000000000002</v>
      </c>
      <c r="J83" s="94">
        <f t="shared" si="17"/>
        <v>168.828</v>
      </c>
      <c r="K83" s="200">
        <f t="shared" si="13"/>
        <v>202.59</v>
      </c>
      <c r="L83" s="305">
        <f t="shared" si="14"/>
        <v>0.29942254223995235</v>
      </c>
    </row>
    <row r="84" spans="1:12" ht="21.75" customHeight="1" x14ac:dyDescent="0.25">
      <c r="B84" s="60" t="s">
        <v>867</v>
      </c>
      <c r="C84" s="84" t="s">
        <v>764</v>
      </c>
      <c r="D84" s="173" t="s">
        <v>865</v>
      </c>
      <c r="E84" s="169">
        <v>9401790009</v>
      </c>
      <c r="F84" s="12" t="s">
        <v>376</v>
      </c>
      <c r="G84" s="254">
        <v>179.86</v>
      </c>
      <c r="H84" s="277">
        <f t="shared" si="15"/>
        <v>180.4</v>
      </c>
      <c r="I84" s="93">
        <f t="shared" si="16"/>
        <v>36.080000000000005</v>
      </c>
      <c r="J84" s="94">
        <f t="shared" si="17"/>
        <v>216.48000000000002</v>
      </c>
      <c r="K84" s="200">
        <f t="shared" si="13"/>
        <v>259.77999999999997</v>
      </c>
      <c r="L84" s="305">
        <f t="shared" si="14"/>
        <v>0.30023351495607642</v>
      </c>
    </row>
    <row r="85" spans="1:12" ht="27.75" customHeight="1" x14ac:dyDescent="0.25">
      <c r="B85" s="60" t="s">
        <v>765</v>
      </c>
      <c r="C85" s="84" t="s">
        <v>1760</v>
      </c>
      <c r="D85" s="173" t="s">
        <v>866</v>
      </c>
      <c r="E85" s="169">
        <v>9401790009</v>
      </c>
      <c r="F85" s="12" t="s">
        <v>376</v>
      </c>
      <c r="G85" s="254">
        <v>191.14</v>
      </c>
      <c r="H85" s="277">
        <f t="shared" si="15"/>
        <v>191.71</v>
      </c>
      <c r="I85" s="93">
        <f t="shared" si="16"/>
        <v>38.342000000000006</v>
      </c>
      <c r="J85" s="94">
        <f t="shared" si="17"/>
        <v>230.05200000000002</v>
      </c>
      <c r="K85" s="200">
        <f t="shared" si="13"/>
        <v>276.06</v>
      </c>
      <c r="L85" s="305">
        <f t="shared" si="14"/>
        <v>0.29821073558649402</v>
      </c>
    </row>
    <row r="86" spans="1:12" ht="18" x14ac:dyDescent="0.25">
      <c r="B86" s="60"/>
      <c r="C86" s="84"/>
      <c r="D86" s="173"/>
      <c r="E86" s="169"/>
      <c r="F86" s="12"/>
      <c r="G86" s="254"/>
      <c r="H86" s="277">
        <f t="shared" si="15"/>
        <v>0</v>
      </c>
      <c r="I86" s="93"/>
      <c r="J86" s="94"/>
      <c r="K86" s="200"/>
      <c r="L86" s="305" t="e">
        <f t="shared" si="14"/>
        <v>#DIV/0!</v>
      </c>
    </row>
    <row r="87" spans="1:12" ht="18" x14ac:dyDescent="0.25">
      <c r="A87" s="308" t="s">
        <v>1853</v>
      </c>
      <c r="B87" s="60" t="s">
        <v>1835</v>
      </c>
      <c r="C87" s="84" t="s">
        <v>1836</v>
      </c>
      <c r="D87" s="173" t="s">
        <v>1837</v>
      </c>
      <c r="E87" s="169"/>
      <c r="F87" s="12" t="s">
        <v>376</v>
      </c>
      <c r="G87" s="254">
        <v>312.94</v>
      </c>
      <c r="H87" s="277">
        <f t="shared" si="15"/>
        <v>313.88</v>
      </c>
      <c r="I87" s="93">
        <f t="shared" si="16"/>
        <v>62.776000000000003</v>
      </c>
      <c r="J87" s="94">
        <f t="shared" si="17"/>
        <v>376.65600000000001</v>
      </c>
      <c r="K87" s="200">
        <f t="shared" si="13"/>
        <v>451.99</v>
      </c>
      <c r="L87" s="305">
        <f t="shared" si="14"/>
        <v>0.30037706908672135</v>
      </c>
    </row>
    <row r="88" spans="1:12" ht="18" x14ac:dyDescent="0.25">
      <c r="A88" s="308" t="s">
        <v>1853</v>
      </c>
      <c r="B88" s="60" t="s">
        <v>1839</v>
      </c>
      <c r="C88" s="84" t="s">
        <v>1840</v>
      </c>
      <c r="D88" s="173" t="s">
        <v>1838</v>
      </c>
      <c r="E88" s="169"/>
      <c r="F88" s="12" t="s">
        <v>376</v>
      </c>
      <c r="G88" s="254">
        <v>585.5</v>
      </c>
      <c r="H88" s="277">
        <f t="shared" si="15"/>
        <v>587.26</v>
      </c>
      <c r="I88" s="93">
        <f t="shared" si="16"/>
        <v>117.452</v>
      </c>
      <c r="J88" s="94">
        <f t="shared" si="17"/>
        <v>704.71199999999999</v>
      </c>
      <c r="K88" s="200">
        <f t="shared" si="13"/>
        <v>845.65</v>
      </c>
      <c r="L88" s="305">
        <f t="shared" si="14"/>
        <v>0.30059777967548484</v>
      </c>
    </row>
    <row r="89" spans="1:12" ht="18" x14ac:dyDescent="0.25">
      <c r="A89" s="308" t="s">
        <v>1853</v>
      </c>
      <c r="B89" s="60" t="s">
        <v>1841</v>
      </c>
      <c r="C89" s="84" t="s">
        <v>1842</v>
      </c>
      <c r="D89" s="173" t="s">
        <v>1843</v>
      </c>
      <c r="E89" s="169"/>
      <c r="F89" s="12" t="s">
        <v>376</v>
      </c>
      <c r="G89" s="254">
        <v>630.77</v>
      </c>
      <c r="H89" s="277">
        <f t="shared" si="15"/>
        <v>632.66</v>
      </c>
      <c r="I89" s="93">
        <f t="shared" si="16"/>
        <v>126.532</v>
      </c>
      <c r="J89" s="94">
        <f t="shared" si="17"/>
        <v>759.19200000000001</v>
      </c>
      <c r="K89" s="200">
        <f t="shared" si="13"/>
        <v>911.03</v>
      </c>
      <c r="L89" s="305">
        <f t="shared" si="14"/>
        <v>0.29963378093439985</v>
      </c>
    </row>
    <row r="90" spans="1:12" ht="18" x14ac:dyDescent="0.25">
      <c r="A90" s="308" t="s">
        <v>1853</v>
      </c>
      <c r="B90" s="60" t="s">
        <v>1844</v>
      </c>
      <c r="C90" s="84" t="s">
        <v>1845</v>
      </c>
      <c r="D90" s="173" t="s">
        <v>1846</v>
      </c>
      <c r="E90" s="169"/>
      <c r="F90" s="12" t="s">
        <v>376</v>
      </c>
      <c r="G90" s="254">
        <v>4590.04</v>
      </c>
      <c r="H90" s="277">
        <f t="shared" si="15"/>
        <v>4603.8100000000004</v>
      </c>
      <c r="I90" s="93">
        <f t="shared" si="16"/>
        <v>920.76200000000017</v>
      </c>
      <c r="J90" s="94">
        <f t="shared" si="17"/>
        <v>5524.5720000000001</v>
      </c>
      <c r="K90" s="200">
        <f t="shared" si="13"/>
        <v>6629.49</v>
      </c>
      <c r="L90" s="305">
        <f t="shared" si="14"/>
        <v>0.29999738564370659</v>
      </c>
    </row>
    <row r="91" spans="1:12" ht="18" x14ac:dyDescent="0.25">
      <c r="B91" s="60"/>
      <c r="C91" s="84"/>
      <c r="D91" s="173"/>
      <c r="E91" s="169"/>
      <c r="F91" s="12"/>
      <c r="G91" s="254"/>
      <c r="H91" s="277">
        <f t="shared" si="15"/>
        <v>0</v>
      </c>
      <c r="I91" s="93"/>
      <c r="J91" s="94"/>
      <c r="K91" s="200"/>
      <c r="L91" s="305" t="e">
        <f t="shared" si="14"/>
        <v>#DIV/0!</v>
      </c>
    </row>
    <row r="92" spans="1:12" ht="21" customHeight="1" x14ac:dyDescent="0.25">
      <c r="B92" s="56" t="s">
        <v>557</v>
      </c>
      <c r="C92" s="84" t="s">
        <v>558</v>
      </c>
      <c r="D92" s="173" t="s">
        <v>559</v>
      </c>
      <c r="E92" s="169">
        <v>9401790009</v>
      </c>
      <c r="F92" s="12" t="s">
        <v>735</v>
      </c>
      <c r="G92" s="254">
        <v>200.45</v>
      </c>
      <c r="H92" s="277">
        <f t="shared" si="15"/>
        <v>201.05</v>
      </c>
      <c r="I92" s="93">
        <f t="shared" si="16"/>
        <v>40.210000000000008</v>
      </c>
      <c r="J92" s="94">
        <f t="shared" si="17"/>
        <v>241.26000000000002</v>
      </c>
      <c r="K92" s="200">
        <f t="shared" si="13"/>
        <v>289.51</v>
      </c>
      <c r="L92" s="305">
        <f t="shared" si="14"/>
        <v>0.29932651534051047</v>
      </c>
    </row>
    <row r="93" spans="1:12" ht="18" hidden="1" customHeight="1" x14ac:dyDescent="0.25">
      <c r="A93" s="307" t="s">
        <v>1071</v>
      </c>
      <c r="B93" s="60" t="s">
        <v>631</v>
      </c>
      <c r="C93" s="84" t="s">
        <v>632</v>
      </c>
      <c r="D93" s="173" t="s">
        <v>734</v>
      </c>
      <c r="E93" s="169" t="s">
        <v>732</v>
      </c>
      <c r="F93" s="12" t="s">
        <v>735</v>
      </c>
      <c r="G93" s="254">
        <v>0</v>
      </c>
      <c r="H93" s="277">
        <f t="shared" si="15"/>
        <v>0</v>
      </c>
      <c r="I93" s="93">
        <f t="shared" si="16"/>
        <v>0</v>
      </c>
      <c r="J93" s="94">
        <f t="shared" si="17"/>
        <v>0</v>
      </c>
      <c r="K93" s="200">
        <f t="shared" si="13"/>
        <v>0</v>
      </c>
      <c r="L93" s="305" t="e">
        <f t="shared" si="14"/>
        <v>#DIV/0!</v>
      </c>
    </row>
    <row r="94" spans="1:12" ht="18" hidden="1" customHeight="1" x14ac:dyDescent="0.25">
      <c r="B94" s="60" t="s">
        <v>667</v>
      </c>
      <c r="C94" s="84" t="s">
        <v>574</v>
      </c>
      <c r="D94" s="173" t="s">
        <v>734</v>
      </c>
      <c r="E94" s="169" t="s">
        <v>732</v>
      </c>
      <c r="F94" s="12" t="s">
        <v>735</v>
      </c>
      <c r="G94" s="254">
        <v>0</v>
      </c>
      <c r="H94" s="277">
        <f t="shared" si="15"/>
        <v>0</v>
      </c>
      <c r="I94" s="93">
        <f t="shared" si="16"/>
        <v>0</v>
      </c>
      <c r="J94" s="94">
        <f t="shared" si="17"/>
        <v>0</v>
      </c>
      <c r="K94" s="200">
        <f t="shared" si="13"/>
        <v>0</v>
      </c>
      <c r="L94" s="305" t="e">
        <f t="shared" si="14"/>
        <v>#DIV/0!</v>
      </c>
    </row>
    <row r="95" spans="1:12" ht="18" hidden="1" customHeight="1" x14ac:dyDescent="0.25">
      <c r="B95" s="60" t="s">
        <v>667</v>
      </c>
      <c r="C95" s="84" t="s">
        <v>851</v>
      </c>
      <c r="D95" s="173" t="s">
        <v>734</v>
      </c>
      <c r="E95" s="169" t="s">
        <v>732</v>
      </c>
      <c r="F95" s="25" t="s">
        <v>735</v>
      </c>
      <c r="G95" s="254">
        <v>0</v>
      </c>
      <c r="H95" s="277">
        <f t="shared" si="15"/>
        <v>0</v>
      </c>
      <c r="I95" s="93">
        <f t="shared" si="16"/>
        <v>0</v>
      </c>
      <c r="J95" s="94">
        <f t="shared" si="17"/>
        <v>0</v>
      </c>
      <c r="K95" s="200">
        <f t="shared" si="13"/>
        <v>0</v>
      </c>
      <c r="L95" s="305" t="e">
        <f t="shared" si="14"/>
        <v>#DIV/0!</v>
      </c>
    </row>
    <row r="96" spans="1:12" ht="18" customHeight="1" x14ac:dyDescent="0.25">
      <c r="B96" s="13" t="s">
        <v>510</v>
      </c>
      <c r="C96" s="84"/>
      <c r="D96" s="173" t="s">
        <v>7</v>
      </c>
      <c r="E96" s="10"/>
      <c r="F96" s="12"/>
      <c r="G96" s="254"/>
      <c r="H96" s="277">
        <f t="shared" si="15"/>
        <v>0</v>
      </c>
      <c r="I96" s="93"/>
      <c r="J96" s="94"/>
      <c r="K96" s="200"/>
      <c r="L96" s="305" t="e">
        <f t="shared" si="14"/>
        <v>#DIV/0!</v>
      </c>
    </row>
    <row r="97" spans="1:12" ht="55.5" customHeight="1" x14ac:dyDescent="0.25">
      <c r="B97" s="60" t="s">
        <v>699</v>
      </c>
      <c r="C97" s="62" t="s">
        <v>1682</v>
      </c>
      <c r="D97" s="173" t="s">
        <v>332</v>
      </c>
      <c r="E97" s="169">
        <v>9401710009</v>
      </c>
      <c r="F97" s="12" t="s">
        <v>331</v>
      </c>
      <c r="G97" s="254">
        <v>86.51</v>
      </c>
      <c r="H97" s="277">
        <f t="shared" si="15"/>
        <v>86.77</v>
      </c>
      <c r="I97" s="93">
        <f t="shared" ref="I97:I111" si="18">H97*20%</f>
        <v>17.353999999999999</v>
      </c>
      <c r="J97" s="94">
        <f t="shared" ref="J97:J111" si="19">H97+I97</f>
        <v>104.124</v>
      </c>
      <c r="K97" s="200">
        <f t="shared" si="13"/>
        <v>124.95</v>
      </c>
      <c r="L97" s="305">
        <f t="shared" si="14"/>
        <v>0.30054328979306888</v>
      </c>
    </row>
    <row r="98" spans="1:12" ht="55.5" customHeight="1" x14ac:dyDescent="0.25">
      <c r="B98" s="61" t="s">
        <v>1683</v>
      </c>
      <c r="C98" s="62" t="s">
        <v>1684</v>
      </c>
      <c r="D98" s="173" t="s">
        <v>332</v>
      </c>
      <c r="E98" s="169">
        <v>9401710009</v>
      </c>
      <c r="F98" s="12" t="s">
        <v>331</v>
      </c>
      <c r="G98" s="254">
        <v>89.13</v>
      </c>
      <c r="H98" s="277">
        <f t="shared" si="15"/>
        <v>89.4</v>
      </c>
      <c r="I98" s="93">
        <f t="shared" si="18"/>
        <v>17.880000000000003</v>
      </c>
      <c r="J98" s="94">
        <f t="shared" si="19"/>
        <v>107.28</v>
      </c>
      <c r="K98" s="200">
        <f t="shared" si="13"/>
        <v>128.74</v>
      </c>
      <c r="L98" s="305">
        <f t="shared" si="14"/>
        <v>0.30292830696735962</v>
      </c>
    </row>
    <row r="99" spans="1:12" ht="49.5" customHeight="1" x14ac:dyDescent="0.25">
      <c r="B99" s="60" t="s">
        <v>698</v>
      </c>
      <c r="C99" s="62" t="s">
        <v>1641</v>
      </c>
      <c r="D99" s="173" t="s">
        <v>333</v>
      </c>
      <c r="E99" s="169">
        <v>9401710009</v>
      </c>
      <c r="F99" s="12" t="s">
        <v>331</v>
      </c>
      <c r="G99" s="254">
        <v>95.17</v>
      </c>
      <c r="H99" s="277">
        <f t="shared" si="15"/>
        <v>95.46</v>
      </c>
      <c r="I99" s="93">
        <f t="shared" si="18"/>
        <v>19.091999999999999</v>
      </c>
      <c r="J99" s="94">
        <f t="shared" si="19"/>
        <v>114.55199999999999</v>
      </c>
      <c r="K99" s="200">
        <f t="shared" si="13"/>
        <v>137.46</v>
      </c>
      <c r="L99" s="305">
        <f t="shared" si="14"/>
        <v>0.30471787327938671</v>
      </c>
    </row>
    <row r="100" spans="1:12" ht="43.5" customHeight="1" x14ac:dyDescent="0.25">
      <c r="B100" s="61" t="s">
        <v>1685</v>
      </c>
      <c r="C100" s="62" t="s">
        <v>1761</v>
      </c>
      <c r="D100" s="173" t="s">
        <v>333</v>
      </c>
      <c r="E100" s="169">
        <v>9401710009</v>
      </c>
      <c r="F100" s="12" t="s">
        <v>331</v>
      </c>
      <c r="G100" s="254">
        <v>98.05</v>
      </c>
      <c r="H100" s="277">
        <f t="shared" si="15"/>
        <v>98.34</v>
      </c>
      <c r="I100" s="93">
        <f t="shared" si="18"/>
        <v>19.668000000000003</v>
      </c>
      <c r="J100" s="94">
        <f t="shared" si="19"/>
        <v>118.00800000000001</v>
      </c>
      <c r="K100" s="200">
        <f t="shared" si="13"/>
        <v>141.61000000000001</v>
      </c>
      <c r="L100" s="305">
        <f t="shared" si="14"/>
        <v>0.2957674655788054</v>
      </c>
    </row>
    <row r="101" spans="1:12" ht="62.25" customHeight="1" x14ac:dyDescent="0.25">
      <c r="B101" s="60" t="s">
        <v>700</v>
      </c>
      <c r="C101" s="172" t="s">
        <v>1828</v>
      </c>
      <c r="D101" s="173" t="s">
        <v>334</v>
      </c>
      <c r="E101" s="169">
        <v>9401710009</v>
      </c>
      <c r="F101" s="12" t="s">
        <v>331</v>
      </c>
      <c r="G101" s="254">
        <v>95.17</v>
      </c>
      <c r="H101" s="277">
        <f t="shared" si="15"/>
        <v>95.46</v>
      </c>
      <c r="I101" s="93">
        <f t="shared" si="18"/>
        <v>19.091999999999999</v>
      </c>
      <c r="J101" s="94">
        <f t="shared" si="19"/>
        <v>114.55199999999999</v>
      </c>
      <c r="K101" s="200">
        <f t="shared" si="13"/>
        <v>137.46</v>
      </c>
      <c r="L101" s="305">
        <f t="shared" si="14"/>
        <v>0.30471787327938671</v>
      </c>
    </row>
    <row r="102" spans="1:12" ht="58.5" customHeight="1" x14ac:dyDescent="0.25">
      <c r="B102" s="61" t="s">
        <v>1686</v>
      </c>
      <c r="C102" s="172" t="s">
        <v>1642</v>
      </c>
      <c r="D102" s="173" t="s">
        <v>334</v>
      </c>
      <c r="E102" s="169">
        <v>9401710009</v>
      </c>
      <c r="F102" s="12" t="s">
        <v>331</v>
      </c>
      <c r="G102" s="254">
        <v>98.05</v>
      </c>
      <c r="H102" s="277">
        <f t="shared" si="15"/>
        <v>98.34</v>
      </c>
      <c r="I102" s="93">
        <f t="shared" si="18"/>
        <v>19.668000000000003</v>
      </c>
      <c r="J102" s="94">
        <f t="shared" si="19"/>
        <v>118.00800000000001</v>
      </c>
      <c r="K102" s="200">
        <f t="shared" si="13"/>
        <v>141.61000000000001</v>
      </c>
      <c r="L102" s="305">
        <f t="shared" si="14"/>
        <v>0.2957674655788054</v>
      </c>
    </row>
    <row r="103" spans="1:12" ht="45" customHeight="1" x14ac:dyDescent="0.25">
      <c r="B103" s="61" t="s">
        <v>697</v>
      </c>
      <c r="C103" s="62" t="s">
        <v>1817</v>
      </c>
      <c r="D103" s="173" t="s">
        <v>333</v>
      </c>
      <c r="E103" s="169">
        <v>9401710009</v>
      </c>
      <c r="F103" s="12" t="s">
        <v>331</v>
      </c>
      <c r="G103" s="254">
        <v>110.55</v>
      </c>
      <c r="H103" s="277">
        <f t="shared" si="15"/>
        <v>110.88</v>
      </c>
      <c r="I103" s="93">
        <f t="shared" si="18"/>
        <v>22.176000000000002</v>
      </c>
      <c r="J103" s="94">
        <f t="shared" si="19"/>
        <v>133.05599999999998</v>
      </c>
      <c r="K103" s="200">
        <f t="shared" si="13"/>
        <v>159.66999999999999</v>
      </c>
      <c r="L103" s="305">
        <f t="shared" si="14"/>
        <v>0.29850746268655826</v>
      </c>
    </row>
    <row r="104" spans="1:12" ht="42.75" customHeight="1" x14ac:dyDescent="0.25">
      <c r="B104" s="61" t="s">
        <v>1687</v>
      </c>
      <c r="C104" s="62" t="s">
        <v>1643</v>
      </c>
      <c r="D104" s="173" t="s">
        <v>333</v>
      </c>
      <c r="E104" s="169">
        <v>9401710009</v>
      </c>
      <c r="F104" s="12" t="s">
        <v>331</v>
      </c>
      <c r="G104" s="254">
        <v>113.85</v>
      </c>
      <c r="H104" s="277">
        <f t="shared" si="15"/>
        <v>114.19</v>
      </c>
      <c r="I104" s="93">
        <f t="shared" si="18"/>
        <v>22.838000000000001</v>
      </c>
      <c r="J104" s="94">
        <f t="shared" si="19"/>
        <v>137.02799999999999</v>
      </c>
      <c r="K104" s="200">
        <f t="shared" si="13"/>
        <v>164.43</v>
      </c>
      <c r="L104" s="305">
        <f t="shared" si="14"/>
        <v>0.29863855950813445</v>
      </c>
    </row>
    <row r="105" spans="1:12" ht="56.25" customHeight="1" x14ac:dyDescent="0.25">
      <c r="B105" s="60" t="s">
        <v>701</v>
      </c>
      <c r="C105" s="172" t="s">
        <v>1810</v>
      </c>
      <c r="D105" s="173" t="s">
        <v>334</v>
      </c>
      <c r="E105" s="169">
        <v>9401710009</v>
      </c>
      <c r="F105" s="12" t="s">
        <v>331</v>
      </c>
      <c r="G105" s="254">
        <v>110.55</v>
      </c>
      <c r="H105" s="277">
        <f t="shared" si="15"/>
        <v>110.88</v>
      </c>
      <c r="I105" s="93">
        <f t="shared" si="18"/>
        <v>22.176000000000002</v>
      </c>
      <c r="J105" s="94">
        <f t="shared" si="19"/>
        <v>133.05599999999998</v>
      </c>
      <c r="K105" s="200">
        <f t="shared" si="13"/>
        <v>159.66999999999999</v>
      </c>
      <c r="L105" s="305">
        <f t="shared" si="14"/>
        <v>0.29850746268655826</v>
      </c>
    </row>
    <row r="106" spans="1:12" ht="42.75" customHeight="1" x14ac:dyDescent="0.25">
      <c r="B106" s="61" t="s">
        <v>1688</v>
      </c>
      <c r="C106" s="62" t="s">
        <v>1756</v>
      </c>
      <c r="D106" s="173" t="s">
        <v>334</v>
      </c>
      <c r="E106" s="169">
        <v>9401710009</v>
      </c>
      <c r="F106" s="12" t="s">
        <v>331</v>
      </c>
      <c r="G106" s="254">
        <v>113.85</v>
      </c>
      <c r="H106" s="277">
        <f t="shared" si="15"/>
        <v>114.19</v>
      </c>
      <c r="I106" s="93">
        <f t="shared" si="18"/>
        <v>22.838000000000001</v>
      </c>
      <c r="J106" s="94">
        <f t="shared" si="19"/>
        <v>137.02799999999999</v>
      </c>
      <c r="K106" s="200">
        <f t="shared" si="13"/>
        <v>164.43</v>
      </c>
      <c r="L106" s="305">
        <f t="shared" si="14"/>
        <v>0.29863855950813445</v>
      </c>
    </row>
    <row r="107" spans="1:12" ht="26.25" customHeight="1" x14ac:dyDescent="0.25">
      <c r="A107" s="309" t="s">
        <v>1622</v>
      </c>
      <c r="B107" s="60" t="s">
        <v>1053</v>
      </c>
      <c r="C107" s="62" t="s">
        <v>1605</v>
      </c>
      <c r="D107" s="173" t="s">
        <v>1054</v>
      </c>
      <c r="E107" s="169">
        <v>9401790009</v>
      </c>
      <c r="F107" s="12" t="s">
        <v>331</v>
      </c>
      <c r="G107" s="254">
        <v>111.63</v>
      </c>
      <c r="H107" s="277">
        <f t="shared" si="15"/>
        <v>111.96</v>
      </c>
      <c r="I107" s="93">
        <f t="shared" si="18"/>
        <v>22.391999999999999</v>
      </c>
      <c r="J107" s="94">
        <f t="shared" si="19"/>
        <v>134.352</v>
      </c>
      <c r="K107" s="200">
        <f t="shared" si="13"/>
        <v>161.22</v>
      </c>
      <c r="L107" s="305">
        <f t="shared" si="14"/>
        <v>0.29561945713518867</v>
      </c>
    </row>
    <row r="108" spans="1:12" ht="39.75" customHeight="1" x14ac:dyDescent="0.25">
      <c r="A108" s="309"/>
      <c r="B108" s="61" t="s">
        <v>1689</v>
      </c>
      <c r="C108" s="62" t="s">
        <v>1758</v>
      </c>
      <c r="D108" s="173" t="s">
        <v>1054</v>
      </c>
      <c r="E108" s="169">
        <v>9401790009</v>
      </c>
      <c r="F108" s="12" t="s">
        <v>331</v>
      </c>
      <c r="G108" s="254">
        <v>112.77</v>
      </c>
      <c r="H108" s="277">
        <f t="shared" si="15"/>
        <v>113.11</v>
      </c>
      <c r="I108" s="93">
        <f t="shared" si="18"/>
        <v>22.622</v>
      </c>
      <c r="J108" s="94">
        <f t="shared" si="19"/>
        <v>135.732</v>
      </c>
      <c r="K108" s="200">
        <f t="shared" si="13"/>
        <v>162.88</v>
      </c>
      <c r="L108" s="305">
        <f t="shared" si="14"/>
        <v>0.30149862552097773</v>
      </c>
    </row>
    <row r="109" spans="1:12" ht="30.75" customHeight="1" x14ac:dyDescent="0.25">
      <c r="B109" s="60" t="s">
        <v>702</v>
      </c>
      <c r="C109" s="172" t="s">
        <v>1639</v>
      </c>
      <c r="D109" s="173" t="s">
        <v>108</v>
      </c>
      <c r="E109" s="169">
        <v>9401710009</v>
      </c>
      <c r="F109" s="12" t="s">
        <v>331</v>
      </c>
      <c r="G109" s="254">
        <v>103.23</v>
      </c>
      <c r="H109" s="277">
        <f t="shared" si="15"/>
        <v>103.54</v>
      </c>
      <c r="I109" s="93">
        <f t="shared" si="18"/>
        <v>20.708000000000002</v>
      </c>
      <c r="J109" s="94">
        <f t="shared" si="19"/>
        <v>124.248</v>
      </c>
      <c r="K109" s="200">
        <f t="shared" si="13"/>
        <v>149.1</v>
      </c>
      <c r="L109" s="305">
        <f t="shared" si="14"/>
        <v>0.3003003003003073</v>
      </c>
    </row>
    <row r="110" spans="1:12" ht="42" customHeight="1" x14ac:dyDescent="0.25">
      <c r="B110" s="60" t="s">
        <v>630</v>
      </c>
      <c r="C110" s="172" t="s">
        <v>1640</v>
      </c>
      <c r="D110" s="173" t="s">
        <v>312</v>
      </c>
      <c r="E110" s="169">
        <v>9401710009</v>
      </c>
      <c r="F110" s="12" t="s">
        <v>1326</v>
      </c>
      <c r="G110" s="254">
        <v>109.57</v>
      </c>
      <c r="H110" s="277">
        <f t="shared" si="15"/>
        <v>109.9</v>
      </c>
      <c r="I110" s="93">
        <f t="shared" si="18"/>
        <v>21.980000000000004</v>
      </c>
      <c r="J110" s="94">
        <f t="shared" si="19"/>
        <v>131.88</v>
      </c>
      <c r="K110" s="200">
        <f t="shared" si="13"/>
        <v>158.26</v>
      </c>
      <c r="L110" s="305">
        <f t="shared" si="14"/>
        <v>0.30117732956102827</v>
      </c>
    </row>
    <row r="111" spans="1:12" ht="24.75" hidden="1" customHeight="1" x14ac:dyDescent="0.25">
      <c r="A111" s="309" t="s">
        <v>1562</v>
      </c>
      <c r="B111" s="60" t="s">
        <v>1324</v>
      </c>
      <c r="C111" s="172" t="s">
        <v>1323</v>
      </c>
      <c r="D111" s="173" t="s">
        <v>1325</v>
      </c>
      <c r="E111" s="169">
        <v>9401790009</v>
      </c>
      <c r="F111" s="12" t="s">
        <v>331</v>
      </c>
      <c r="G111" s="254">
        <v>0</v>
      </c>
      <c r="H111" s="277">
        <f t="shared" si="15"/>
        <v>0</v>
      </c>
      <c r="I111" s="93">
        <f t="shared" si="18"/>
        <v>0</v>
      </c>
      <c r="J111" s="94">
        <f t="shared" si="19"/>
        <v>0</v>
      </c>
      <c r="K111" s="200">
        <f t="shared" si="13"/>
        <v>0</v>
      </c>
      <c r="L111" s="305" t="e">
        <f t="shared" si="14"/>
        <v>#DIV/0!</v>
      </c>
    </row>
    <row r="112" spans="1:12" ht="21" customHeight="1" x14ac:dyDescent="0.25">
      <c r="B112" s="155" t="s">
        <v>1080</v>
      </c>
      <c r="C112" s="172"/>
      <c r="D112" s="173"/>
      <c r="E112" s="169"/>
      <c r="F112" s="12"/>
      <c r="G112" s="254"/>
      <c r="H112" s="277">
        <f t="shared" si="15"/>
        <v>0</v>
      </c>
      <c r="I112" s="93"/>
      <c r="J112" s="94"/>
      <c r="K112" s="200"/>
      <c r="L112" s="305" t="e">
        <f t="shared" si="14"/>
        <v>#DIV/0!</v>
      </c>
    </row>
    <row r="113" spans="1:12" ht="33" customHeight="1" x14ac:dyDescent="0.25">
      <c r="B113" s="116" t="s">
        <v>1336</v>
      </c>
      <c r="C113" s="72" t="s">
        <v>1677</v>
      </c>
      <c r="D113" s="173" t="s">
        <v>388</v>
      </c>
      <c r="E113" s="169">
        <v>9401710009</v>
      </c>
      <c r="F113" s="12" t="s">
        <v>336</v>
      </c>
      <c r="G113" s="254">
        <v>171.18</v>
      </c>
      <c r="H113" s="277">
        <f t="shared" si="15"/>
        <v>171.69</v>
      </c>
      <c r="I113" s="93">
        <f t="shared" ref="I113:I171" si="20">H113*20%</f>
        <v>34.338000000000001</v>
      </c>
      <c r="J113" s="94">
        <f t="shared" ref="J113:J171" si="21">H113+I113</f>
        <v>206.02799999999999</v>
      </c>
      <c r="K113" s="200">
        <f t="shared" si="13"/>
        <v>247.23</v>
      </c>
      <c r="L113" s="305">
        <f t="shared" si="14"/>
        <v>0.29793200140201748</v>
      </c>
    </row>
    <row r="114" spans="1:12" ht="24.75" customHeight="1" x14ac:dyDescent="0.25">
      <c r="A114" s="307" t="s">
        <v>1471</v>
      </c>
      <c r="B114" s="117" t="s">
        <v>1289</v>
      </c>
      <c r="C114" s="91" t="s">
        <v>1371</v>
      </c>
      <c r="D114" s="4" t="s">
        <v>1293</v>
      </c>
      <c r="E114" s="12" t="s">
        <v>336</v>
      </c>
      <c r="F114" s="12" t="s">
        <v>336</v>
      </c>
      <c r="G114" s="254">
        <v>171.18</v>
      </c>
      <c r="H114" s="277">
        <f t="shared" si="15"/>
        <v>171.69</v>
      </c>
      <c r="I114" s="93">
        <f t="shared" si="20"/>
        <v>34.338000000000001</v>
      </c>
      <c r="J114" s="94">
        <f t="shared" si="21"/>
        <v>206.02799999999999</v>
      </c>
      <c r="K114" s="200">
        <f t="shared" si="13"/>
        <v>247.23</v>
      </c>
      <c r="L114" s="305">
        <f t="shared" si="14"/>
        <v>0.29793200140201748</v>
      </c>
    </row>
    <row r="115" spans="1:12" ht="22.5" customHeight="1" x14ac:dyDescent="0.25">
      <c r="B115" s="105" t="s">
        <v>1111</v>
      </c>
      <c r="C115" s="84" t="s">
        <v>713</v>
      </c>
      <c r="D115" s="173" t="s">
        <v>1017</v>
      </c>
      <c r="E115" s="169">
        <v>9401710009</v>
      </c>
      <c r="F115" s="12" t="s">
        <v>336</v>
      </c>
      <c r="G115" s="254">
        <v>171.18</v>
      </c>
      <c r="H115" s="277">
        <f t="shared" si="15"/>
        <v>171.69</v>
      </c>
      <c r="I115" s="93">
        <f t="shared" si="20"/>
        <v>34.338000000000001</v>
      </c>
      <c r="J115" s="94">
        <f t="shared" si="21"/>
        <v>206.02799999999999</v>
      </c>
      <c r="K115" s="200">
        <f t="shared" si="13"/>
        <v>247.23</v>
      </c>
      <c r="L115" s="305">
        <f t="shared" si="14"/>
        <v>0.29793200140201748</v>
      </c>
    </row>
    <row r="116" spans="1:12" ht="18" hidden="1" customHeight="1" x14ac:dyDescent="0.25">
      <c r="A116" s="307" t="s">
        <v>1506</v>
      </c>
      <c r="B116" s="116" t="s">
        <v>1504</v>
      </c>
      <c r="C116" s="72" t="s">
        <v>1505</v>
      </c>
      <c r="D116" s="173" t="s">
        <v>388</v>
      </c>
      <c r="E116" s="169">
        <v>9401710009</v>
      </c>
      <c r="F116" s="12" t="s">
        <v>336</v>
      </c>
      <c r="G116" s="254">
        <v>174.61</v>
      </c>
      <c r="H116" s="277">
        <f t="shared" si="15"/>
        <v>175.13</v>
      </c>
      <c r="I116" s="93">
        <f t="shared" si="20"/>
        <v>35.026000000000003</v>
      </c>
      <c r="J116" s="94">
        <f t="shared" si="21"/>
        <v>210.15600000000001</v>
      </c>
      <c r="K116" s="200">
        <f t="shared" si="13"/>
        <v>252.19</v>
      </c>
      <c r="L116" s="305">
        <f t="shared" si="14"/>
        <v>0.29780654028976983</v>
      </c>
    </row>
    <row r="117" spans="1:12" ht="30" customHeight="1" x14ac:dyDescent="0.25">
      <c r="B117" s="116" t="s">
        <v>1337</v>
      </c>
      <c r="C117" s="72" t="s">
        <v>1539</v>
      </c>
      <c r="D117" s="173" t="s">
        <v>948</v>
      </c>
      <c r="E117" s="169">
        <v>9401710009</v>
      </c>
      <c r="F117" s="12" t="s">
        <v>336</v>
      </c>
      <c r="G117" s="254">
        <v>174.52</v>
      </c>
      <c r="H117" s="277">
        <f t="shared" si="15"/>
        <v>175.04</v>
      </c>
      <c r="I117" s="93">
        <f t="shared" si="20"/>
        <v>35.008000000000003</v>
      </c>
      <c r="J117" s="94">
        <f t="shared" si="21"/>
        <v>210.048</v>
      </c>
      <c r="K117" s="200">
        <f t="shared" si="13"/>
        <v>252.06</v>
      </c>
      <c r="L117" s="305">
        <f t="shared" si="14"/>
        <v>0.2979601191840402</v>
      </c>
    </row>
    <row r="118" spans="1:12" ht="18" hidden="1" customHeight="1" x14ac:dyDescent="0.25">
      <c r="B118" s="117" t="s">
        <v>1240</v>
      </c>
      <c r="C118" s="172" t="s">
        <v>1222</v>
      </c>
      <c r="D118" s="173" t="s">
        <v>1209</v>
      </c>
      <c r="E118" s="169">
        <v>9401710009</v>
      </c>
      <c r="F118" s="12" t="s">
        <v>336</v>
      </c>
      <c r="G118" s="254">
        <v>179.2</v>
      </c>
      <c r="H118" s="277">
        <f t="shared" si="15"/>
        <v>179.74</v>
      </c>
      <c r="I118" s="93">
        <f t="shared" si="20"/>
        <v>35.948</v>
      </c>
      <c r="J118" s="94">
        <f t="shared" si="21"/>
        <v>215.68800000000002</v>
      </c>
      <c r="K118" s="200">
        <f t="shared" si="13"/>
        <v>258.83</v>
      </c>
      <c r="L118" s="305">
        <f t="shared" si="14"/>
        <v>0.3013392857142918</v>
      </c>
    </row>
    <row r="119" spans="1:12" ht="18" hidden="1" customHeight="1" x14ac:dyDescent="0.25">
      <c r="B119" s="117" t="s">
        <v>1239</v>
      </c>
      <c r="C119" s="172" t="s">
        <v>1223</v>
      </c>
      <c r="D119" s="173" t="s">
        <v>1210</v>
      </c>
      <c r="E119" s="169">
        <v>9401710009</v>
      </c>
      <c r="F119" s="12" t="s">
        <v>336</v>
      </c>
      <c r="G119" s="254">
        <v>179.2</v>
      </c>
      <c r="H119" s="277">
        <f t="shared" si="15"/>
        <v>179.74</v>
      </c>
      <c r="I119" s="93">
        <f t="shared" si="20"/>
        <v>35.948</v>
      </c>
      <c r="J119" s="94">
        <f t="shared" si="21"/>
        <v>215.68800000000002</v>
      </c>
      <c r="K119" s="200">
        <f t="shared" si="13"/>
        <v>258.83</v>
      </c>
      <c r="L119" s="305">
        <f t="shared" si="14"/>
        <v>0.3013392857142918</v>
      </c>
    </row>
    <row r="120" spans="1:12" ht="32.25" customHeight="1" x14ac:dyDescent="0.25">
      <c r="A120" s="307" t="s">
        <v>1043</v>
      </c>
      <c r="B120" s="117" t="s">
        <v>1338</v>
      </c>
      <c r="C120" s="172" t="s">
        <v>1638</v>
      </c>
      <c r="D120" s="173" t="s">
        <v>85</v>
      </c>
      <c r="E120" s="169">
        <v>9401710009</v>
      </c>
      <c r="F120" s="12" t="s">
        <v>336</v>
      </c>
      <c r="G120" s="254">
        <v>227.3</v>
      </c>
      <c r="H120" s="277">
        <f t="shared" si="15"/>
        <v>227.98</v>
      </c>
      <c r="I120" s="93">
        <f t="shared" si="20"/>
        <v>45.596000000000004</v>
      </c>
      <c r="J120" s="94">
        <f t="shared" si="21"/>
        <v>273.57600000000002</v>
      </c>
      <c r="K120" s="200">
        <f t="shared" si="13"/>
        <v>328.29</v>
      </c>
      <c r="L120" s="305">
        <f t="shared" si="14"/>
        <v>0.29916410030794793</v>
      </c>
    </row>
    <row r="121" spans="1:12" ht="29.25" hidden="1" customHeight="1" x14ac:dyDescent="0.25">
      <c r="B121" s="117" t="s">
        <v>1339</v>
      </c>
      <c r="C121" s="72" t="s">
        <v>1540</v>
      </c>
      <c r="D121" s="173" t="s">
        <v>566</v>
      </c>
      <c r="E121" s="169">
        <v>9401710009</v>
      </c>
      <c r="F121" s="51" t="s">
        <v>336</v>
      </c>
      <c r="G121" s="254">
        <v>227.3</v>
      </c>
      <c r="H121" s="277">
        <f t="shared" si="15"/>
        <v>227.98</v>
      </c>
      <c r="I121" s="93">
        <f t="shared" si="20"/>
        <v>45.596000000000004</v>
      </c>
      <c r="J121" s="94">
        <f t="shared" si="21"/>
        <v>273.57600000000002</v>
      </c>
      <c r="K121" s="200">
        <f t="shared" si="13"/>
        <v>328.29</v>
      </c>
      <c r="L121" s="305">
        <f t="shared" si="14"/>
        <v>0.29916410030794793</v>
      </c>
    </row>
    <row r="122" spans="1:12" ht="18" hidden="1" customHeight="1" x14ac:dyDescent="0.25">
      <c r="B122" s="117" t="s">
        <v>1607</v>
      </c>
      <c r="C122" s="72" t="s">
        <v>1560</v>
      </c>
      <c r="D122" s="173" t="s">
        <v>566</v>
      </c>
      <c r="E122" s="169">
        <v>9401710009</v>
      </c>
      <c r="F122" s="51" t="s">
        <v>336</v>
      </c>
      <c r="G122" s="254">
        <v>243.2</v>
      </c>
      <c r="H122" s="277">
        <f t="shared" si="15"/>
        <v>243.93</v>
      </c>
      <c r="I122" s="93">
        <f t="shared" si="20"/>
        <v>48.786000000000001</v>
      </c>
      <c r="J122" s="94">
        <f t="shared" si="21"/>
        <v>292.71600000000001</v>
      </c>
      <c r="K122" s="200">
        <f t="shared" si="13"/>
        <v>351.26</v>
      </c>
      <c r="L122" s="305">
        <f t="shared" si="14"/>
        <v>0.3001644736842195</v>
      </c>
    </row>
    <row r="123" spans="1:12" ht="29.25" customHeight="1" x14ac:dyDescent="0.25">
      <c r="B123" s="123" t="s">
        <v>1340</v>
      </c>
      <c r="C123" s="172" t="s">
        <v>1666</v>
      </c>
      <c r="D123" s="173" t="s">
        <v>159</v>
      </c>
      <c r="E123" s="169">
        <v>9401710009</v>
      </c>
      <c r="F123" s="12" t="s">
        <v>336</v>
      </c>
      <c r="G123" s="254">
        <v>236.51</v>
      </c>
      <c r="H123" s="277">
        <f t="shared" si="15"/>
        <v>237.22</v>
      </c>
      <c r="I123" s="93">
        <f t="shared" si="20"/>
        <v>47.444000000000003</v>
      </c>
      <c r="J123" s="94">
        <f t="shared" si="21"/>
        <v>284.66399999999999</v>
      </c>
      <c r="K123" s="200">
        <f t="shared" si="13"/>
        <v>341.6</v>
      </c>
      <c r="L123" s="305">
        <f t="shared" si="14"/>
        <v>0.30019872309839002</v>
      </c>
    </row>
    <row r="124" spans="1:12" ht="18" hidden="1" customHeight="1" x14ac:dyDescent="0.25">
      <c r="B124" s="117" t="s">
        <v>1238</v>
      </c>
      <c r="C124" s="172" t="s">
        <v>1224</v>
      </c>
      <c r="D124" s="173" t="s">
        <v>1211</v>
      </c>
      <c r="E124" s="169">
        <v>9401710009</v>
      </c>
      <c r="F124" s="12" t="s">
        <v>336</v>
      </c>
      <c r="G124" s="254">
        <v>239.59</v>
      </c>
      <c r="H124" s="277">
        <f t="shared" si="15"/>
        <v>240.31</v>
      </c>
      <c r="I124" s="93">
        <f t="shared" si="20"/>
        <v>48.062000000000005</v>
      </c>
      <c r="J124" s="94">
        <f t="shared" si="21"/>
        <v>288.37200000000001</v>
      </c>
      <c r="K124" s="200">
        <f t="shared" si="13"/>
        <v>346.05</v>
      </c>
      <c r="L124" s="305">
        <f t="shared" si="14"/>
        <v>0.30051337701908665</v>
      </c>
    </row>
    <row r="125" spans="1:12" ht="22.5" customHeight="1" x14ac:dyDescent="0.25">
      <c r="B125" s="105" t="s">
        <v>1349</v>
      </c>
      <c r="C125" s="84" t="s">
        <v>1541</v>
      </c>
      <c r="D125" s="173" t="s">
        <v>563</v>
      </c>
      <c r="E125" s="169">
        <v>9401710009</v>
      </c>
      <c r="F125" s="51" t="s">
        <v>336</v>
      </c>
      <c r="G125" s="254">
        <v>247.13</v>
      </c>
      <c r="H125" s="277">
        <f t="shared" si="15"/>
        <v>247.87</v>
      </c>
      <c r="I125" s="93">
        <f t="shared" si="20"/>
        <v>49.574000000000005</v>
      </c>
      <c r="J125" s="94">
        <f t="shared" si="21"/>
        <v>297.44400000000002</v>
      </c>
      <c r="K125" s="200">
        <f t="shared" si="13"/>
        <v>356.93</v>
      </c>
      <c r="L125" s="305">
        <f t="shared" si="14"/>
        <v>0.29943754299357295</v>
      </c>
    </row>
    <row r="126" spans="1:12" s="6" customFormat="1" ht="22.5" customHeight="1" x14ac:dyDescent="0.25">
      <c r="A126" s="307"/>
      <c r="B126" s="117" t="s">
        <v>1290</v>
      </c>
      <c r="C126" s="91" t="s">
        <v>1372</v>
      </c>
      <c r="D126" s="4" t="s">
        <v>1294</v>
      </c>
      <c r="E126" s="169">
        <v>9401710009</v>
      </c>
      <c r="F126" s="12" t="s">
        <v>336</v>
      </c>
      <c r="G126" s="254">
        <v>247.13</v>
      </c>
      <c r="H126" s="277">
        <f t="shared" si="15"/>
        <v>247.87</v>
      </c>
      <c r="I126" s="93">
        <f t="shared" si="20"/>
        <v>49.574000000000005</v>
      </c>
      <c r="J126" s="94">
        <f t="shared" si="21"/>
        <v>297.44400000000002</v>
      </c>
      <c r="K126" s="200">
        <f t="shared" si="13"/>
        <v>356.93</v>
      </c>
      <c r="L126" s="305">
        <f t="shared" si="14"/>
        <v>0.29943754299357295</v>
      </c>
    </row>
    <row r="127" spans="1:12" s="6" customFormat="1" ht="25.5" customHeight="1" x14ac:dyDescent="0.25">
      <c r="A127" s="307"/>
      <c r="B127" s="117" t="s">
        <v>942</v>
      </c>
      <c r="C127" s="172" t="s">
        <v>143</v>
      </c>
      <c r="D127" s="173" t="s">
        <v>583</v>
      </c>
      <c r="E127" s="169">
        <v>9401710009</v>
      </c>
      <c r="F127" s="12" t="s">
        <v>336</v>
      </c>
      <c r="G127" s="254">
        <v>247.13</v>
      </c>
      <c r="H127" s="277">
        <f t="shared" si="15"/>
        <v>247.87</v>
      </c>
      <c r="I127" s="93">
        <f t="shared" si="20"/>
        <v>49.574000000000005</v>
      </c>
      <c r="J127" s="94">
        <f t="shared" si="21"/>
        <v>297.44400000000002</v>
      </c>
      <c r="K127" s="200">
        <f t="shared" si="13"/>
        <v>356.93</v>
      </c>
      <c r="L127" s="305">
        <f t="shared" si="14"/>
        <v>0.29943754299357295</v>
      </c>
    </row>
    <row r="128" spans="1:12" ht="32.25" customHeight="1" x14ac:dyDescent="0.25">
      <c r="B128" s="105" t="s">
        <v>790</v>
      </c>
      <c r="C128" s="172" t="s">
        <v>1889</v>
      </c>
      <c r="D128" s="173" t="s">
        <v>74</v>
      </c>
      <c r="E128" s="169">
        <v>9401710009</v>
      </c>
      <c r="F128" s="12" t="s">
        <v>336</v>
      </c>
      <c r="G128" s="254">
        <v>316.64999999999998</v>
      </c>
      <c r="H128" s="277">
        <f t="shared" si="15"/>
        <v>317.60000000000002</v>
      </c>
      <c r="I128" s="93">
        <f t="shared" si="20"/>
        <v>63.52000000000001</v>
      </c>
      <c r="J128" s="94">
        <f>H128+I128</f>
        <v>381.12</v>
      </c>
      <c r="K128" s="200">
        <f>ROUND((J128*1.2),2)</f>
        <v>457.34</v>
      </c>
      <c r="L128" s="305">
        <f t="shared" si="14"/>
        <v>0.30001579030476933</v>
      </c>
    </row>
    <row r="129" spans="1:12" s="157" customFormat="1" ht="18" hidden="1" customHeight="1" x14ac:dyDescent="0.25">
      <c r="A129" s="310"/>
      <c r="B129" s="105" t="s">
        <v>1181</v>
      </c>
      <c r="C129" s="172"/>
      <c r="D129" s="173"/>
      <c r="E129" s="169">
        <v>9401710009</v>
      </c>
      <c r="F129" s="12" t="s">
        <v>336</v>
      </c>
      <c r="G129" s="254">
        <v>0</v>
      </c>
      <c r="H129" s="277">
        <f t="shared" si="15"/>
        <v>0</v>
      </c>
      <c r="I129" s="93">
        <f t="shared" si="20"/>
        <v>0</v>
      </c>
      <c r="J129" s="94">
        <f t="shared" si="21"/>
        <v>0</v>
      </c>
      <c r="K129" s="200">
        <f t="shared" si="13"/>
        <v>0</v>
      </c>
      <c r="L129" s="305" t="e">
        <f t="shared" si="14"/>
        <v>#DIV/0!</v>
      </c>
    </row>
    <row r="130" spans="1:12" ht="27.75" customHeight="1" x14ac:dyDescent="0.25">
      <c r="B130" s="116" t="s">
        <v>949</v>
      </c>
      <c r="C130" s="172" t="s">
        <v>950</v>
      </c>
      <c r="D130" s="173" t="s">
        <v>951</v>
      </c>
      <c r="E130" s="169">
        <v>9401710009</v>
      </c>
      <c r="F130" s="12" t="s">
        <v>336</v>
      </c>
      <c r="G130" s="254">
        <v>316.3</v>
      </c>
      <c r="H130" s="277">
        <f t="shared" si="15"/>
        <v>317.25</v>
      </c>
      <c r="I130" s="93">
        <f t="shared" si="20"/>
        <v>63.45</v>
      </c>
      <c r="J130" s="94">
        <f t="shared" si="21"/>
        <v>380.7</v>
      </c>
      <c r="K130" s="200">
        <f t="shared" si="13"/>
        <v>456.84</v>
      </c>
      <c r="L130" s="305">
        <f t="shared" si="14"/>
        <v>0.30034777110337529</v>
      </c>
    </row>
    <row r="131" spans="1:12" ht="18" hidden="1" customHeight="1" x14ac:dyDescent="0.25">
      <c r="B131" s="105" t="s">
        <v>1612</v>
      </c>
      <c r="C131" s="172" t="s">
        <v>1603</v>
      </c>
      <c r="D131" s="173" t="s">
        <v>1693</v>
      </c>
      <c r="E131" s="169">
        <v>9401710009</v>
      </c>
      <c r="F131" s="12" t="s">
        <v>336</v>
      </c>
      <c r="G131" s="254">
        <v>318.29000000000002</v>
      </c>
      <c r="H131" s="277">
        <f t="shared" si="15"/>
        <v>319.24</v>
      </c>
      <c r="I131" s="93">
        <f t="shared" si="20"/>
        <v>63.848000000000006</v>
      </c>
      <c r="J131" s="94">
        <f t="shared" si="21"/>
        <v>383.08800000000002</v>
      </c>
      <c r="K131" s="200">
        <f t="shared" si="13"/>
        <v>459.71</v>
      </c>
      <c r="L131" s="305">
        <f t="shared" si="14"/>
        <v>0.29846994878883493</v>
      </c>
    </row>
    <row r="132" spans="1:12" ht="22.5" customHeight="1" x14ac:dyDescent="0.25">
      <c r="A132" s="307" t="s">
        <v>1656</v>
      </c>
      <c r="B132" s="105" t="s">
        <v>315</v>
      </c>
      <c r="C132" s="172" t="s">
        <v>1655</v>
      </c>
      <c r="D132" s="173" t="s">
        <v>160</v>
      </c>
      <c r="E132" s="169">
        <v>9401710009</v>
      </c>
      <c r="F132" s="12" t="s">
        <v>336</v>
      </c>
      <c r="G132" s="254">
        <v>339.98</v>
      </c>
      <c r="H132" s="277">
        <f t="shared" si="15"/>
        <v>341</v>
      </c>
      <c r="I132" s="93">
        <f t="shared" si="20"/>
        <v>68.2</v>
      </c>
      <c r="J132" s="94">
        <f t="shared" si="21"/>
        <v>409.2</v>
      </c>
      <c r="K132" s="200">
        <f t="shared" si="13"/>
        <v>491.04</v>
      </c>
      <c r="L132" s="305">
        <f t="shared" si="14"/>
        <v>0.3000176480969543</v>
      </c>
    </row>
    <row r="133" spans="1:12" ht="18" hidden="1" customHeight="1" x14ac:dyDescent="0.25">
      <c r="B133" s="117" t="s">
        <v>1692</v>
      </c>
      <c r="C133" s="172" t="s">
        <v>1691</v>
      </c>
      <c r="D133" s="173" t="s">
        <v>160</v>
      </c>
      <c r="E133" s="169">
        <v>9401710009</v>
      </c>
      <c r="F133" s="12" t="s">
        <v>336</v>
      </c>
      <c r="G133" s="254">
        <v>329.33</v>
      </c>
      <c r="H133" s="277">
        <f t="shared" si="15"/>
        <v>330.32</v>
      </c>
      <c r="I133" s="93">
        <f t="shared" si="20"/>
        <v>66.064000000000007</v>
      </c>
      <c r="J133" s="94">
        <f t="shared" si="21"/>
        <v>396.38400000000001</v>
      </c>
      <c r="K133" s="200">
        <f t="shared" si="13"/>
        <v>475.66</v>
      </c>
      <c r="L133" s="305">
        <f t="shared" si="14"/>
        <v>0.30061033006407456</v>
      </c>
    </row>
    <row r="134" spans="1:12" ht="18" hidden="1" customHeight="1" x14ac:dyDescent="0.25">
      <c r="B134" s="116" t="s">
        <v>1347</v>
      </c>
      <c r="C134" s="172" t="s">
        <v>616</v>
      </c>
      <c r="D134" s="173" t="s">
        <v>617</v>
      </c>
      <c r="E134" s="169" t="s">
        <v>475</v>
      </c>
      <c r="F134" s="12" t="s">
        <v>336</v>
      </c>
      <c r="G134" s="254">
        <v>0</v>
      </c>
      <c r="H134" s="277">
        <f t="shared" si="15"/>
        <v>0</v>
      </c>
      <c r="I134" s="93">
        <f t="shared" si="20"/>
        <v>0</v>
      </c>
      <c r="J134" s="94">
        <f t="shared" si="21"/>
        <v>0</v>
      </c>
      <c r="K134" s="200">
        <f t="shared" si="13"/>
        <v>0</v>
      </c>
      <c r="L134" s="305" t="e">
        <f t="shared" si="14"/>
        <v>#DIV/0!</v>
      </c>
    </row>
    <row r="135" spans="1:12" ht="46.5" customHeight="1" x14ac:dyDescent="0.25">
      <c r="B135" s="105" t="s">
        <v>536</v>
      </c>
      <c r="C135" s="172" t="s">
        <v>1609</v>
      </c>
      <c r="D135" s="173" t="s">
        <v>246</v>
      </c>
      <c r="E135" s="169">
        <v>9401710009</v>
      </c>
      <c r="F135" s="12" t="s">
        <v>336</v>
      </c>
      <c r="G135" s="254">
        <v>366.81</v>
      </c>
      <c r="H135" s="277">
        <f t="shared" si="15"/>
        <v>367.91</v>
      </c>
      <c r="I135" s="93">
        <f t="shared" si="20"/>
        <v>73.582000000000008</v>
      </c>
      <c r="J135" s="94">
        <f t="shared" si="21"/>
        <v>441.49200000000002</v>
      </c>
      <c r="K135" s="200">
        <f t="shared" si="13"/>
        <v>529.79</v>
      </c>
      <c r="L135" s="305">
        <f t="shared" si="14"/>
        <v>0.29988277309780642</v>
      </c>
    </row>
    <row r="136" spans="1:12" ht="18" hidden="1" customHeight="1" x14ac:dyDescent="0.25">
      <c r="B136" s="105" t="s">
        <v>1182</v>
      </c>
      <c r="C136" s="172" t="s">
        <v>1613</v>
      </c>
      <c r="D136" s="173" t="s">
        <v>246</v>
      </c>
      <c r="E136" s="169">
        <v>9401710009</v>
      </c>
      <c r="F136" s="12" t="s">
        <v>336</v>
      </c>
      <c r="G136" s="254">
        <v>347.09</v>
      </c>
      <c r="H136" s="277">
        <f t="shared" si="15"/>
        <v>348.13</v>
      </c>
      <c r="I136" s="93">
        <f t="shared" si="20"/>
        <v>69.626000000000005</v>
      </c>
      <c r="J136" s="94">
        <f t="shared" si="21"/>
        <v>417.75599999999997</v>
      </c>
      <c r="K136" s="200">
        <f t="shared" si="13"/>
        <v>501.31</v>
      </c>
      <c r="L136" s="305">
        <f t="shared" si="14"/>
        <v>0.29963410066554275</v>
      </c>
    </row>
    <row r="137" spans="1:12" ht="18" hidden="1" customHeight="1" x14ac:dyDescent="0.25">
      <c r="A137" s="307" t="s">
        <v>1564</v>
      </c>
      <c r="B137" s="105" t="s">
        <v>1572</v>
      </c>
      <c r="C137" s="172" t="s">
        <v>1563</v>
      </c>
      <c r="D137" s="173" t="s">
        <v>246</v>
      </c>
      <c r="E137" s="169">
        <v>9401710009</v>
      </c>
      <c r="F137" s="12" t="s">
        <v>336</v>
      </c>
      <c r="G137" s="254">
        <v>353.28</v>
      </c>
      <c r="H137" s="277">
        <f t="shared" si="15"/>
        <v>354.34</v>
      </c>
      <c r="I137" s="93">
        <f t="shared" si="20"/>
        <v>70.867999999999995</v>
      </c>
      <c r="J137" s="94">
        <f t="shared" si="21"/>
        <v>425.20799999999997</v>
      </c>
      <c r="K137" s="200">
        <f t="shared" si="13"/>
        <v>510.25</v>
      </c>
      <c r="L137" s="305">
        <f t="shared" si="14"/>
        <v>0.30004528985507761</v>
      </c>
    </row>
    <row r="138" spans="1:12" ht="31.5" customHeight="1" x14ac:dyDescent="0.25">
      <c r="B138" s="105" t="s">
        <v>1602</v>
      </c>
      <c r="C138" s="172" t="s">
        <v>1709</v>
      </c>
      <c r="D138" s="173" t="s">
        <v>246</v>
      </c>
      <c r="E138" s="169">
        <v>9401710009</v>
      </c>
      <c r="F138" s="12" t="s">
        <v>336</v>
      </c>
      <c r="G138" s="254">
        <v>380.66</v>
      </c>
      <c r="H138" s="277">
        <f t="shared" si="15"/>
        <v>381.8</v>
      </c>
      <c r="I138" s="93">
        <f t="shared" si="20"/>
        <v>76.36</v>
      </c>
      <c r="J138" s="94">
        <f t="shared" si="21"/>
        <v>458.16</v>
      </c>
      <c r="K138" s="200">
        <f t="shared" si="13"/>
        <v>549.79</v>
      </c>
      <c r="L138" s="305">
        <f t="shared" si="14"/>
        <v>0.2994798507854739</v>
      </c>
    </row>
    <row r="139" spans="1:12" ht="18" hidden="1" customHeight="1" x14ac:dyDescent="0.25">
      <c r="A139" s="307" t="s">
        <v>1707</v>
      </c>
      <c r="B139" s="117" t="s">
        <v>1291</v>
      </c>
      <c r="C139" s="91" t="s">
        <v>1373</v>
      </c>
      <c r="D139" s="4" t="s">
        <v>1295</v>
      </c>
      <c r="E139" s="169">
        <v>9401710009</v>
      </c>
      <c r="F139" s="12" t="s">
        <v>336</v>
      </c>
      <c r="G139" s="254">
        <v>380.66</v>
      </c>
      <c r="H139" s="277">
        <f t="shared" si="15"/>
        <v>381.8</v>
      </c>
      <c r="I139" s="93">
        <f t="shared" si="20"/>
        <v>76.36</v>
      </c>
      <c r="J139" s="94">
        <f t="shared" si="21"/>
        <v>458.16</v>
      </c>
      <c r="K139" s="200">
        <f t="shared" ref="K139:K197" si="22">ROUND((J139*1.2),2)</f>
        <v>549.79</v>
      </c>
      <c r="L139" s="305">
        <f t="shared" si="14"/>
        <v>0.2994798507854739</v>
      </c>
    </row>
    <row r="140" spans="1:12" ht="18" hidden="1" customHeight="1" x14ac:dyDescent="0.25">
      <c r="A140" s="307" t="s">
        <v>1708</v>
      </c>
      <c r="B140" s="117" t="s">
        <v>1291</v>
      </c>
      <c r="C140" s="91" t="s">
        <v>1604</v>
      </c>
      <c r="D140" s="4" t="s">
        <v>1295</v>
      </c>
      <c r="E140" s="169">
        <v>9401710009</v>
      </c>
      <c r="F140" s="12" t="s">
        <v>336</v>
      </c>
      <c r="G140" s="254">
        <v>364.43</v>
      </c>
      <c r="H140" s="277">
        <f t="shared" si="15"/>
        <v>365.52</v>
      </c>
      <c r="I140" s="93">
        <f t="shared" si="20"/>
        <v>73.103999999999999</v>
      </c>
      <c r="J140" s="94">
        <f t="shared" si="21"/>
        <v>438.62399999999997</v>
      </c>
      <c r="K140" s="200">
        <f t="shared" si="22"/>
        <v>526.35</v>
      </c>
      <c r="L140" s="305">
        <f t="shared" ref="L140:L200" si="23">H140/G140*100-100</f>
        <v>0.29909722031663932</v>
      </c>
    </row>
    <row r="141" spans="1:12" ht="18" hidden="1" customHeight="1" x14ac:dyDescent="0.25">
      <c r="B141" s="117" t="s">
        <v>1620</v>
      </c>
      <c r="C141" s="172" t="s">
        <v>1227</v>
      </c>
      <c r="D141" s="173" t="s">
        <v>1214</v>
      </c>
      <c r="E141" s="169">
        <v>9401710009</v>
      </c>
      <c r="F141" s="12" t="s">
        <v>336</v>
      </c>
      <c r="G141" s="254">
        <v>368.67</v>
      </c>
      <c r="H141" s="277">
        <f t="shared" ref="H141:H204" si="24">ROUND((G141*1.003),2)</f>
        <v>369.78</v>
      </c>
      <c r="I141" s="93">
        <f t="shared" si="20"/>
        <v>73.956000000000003</v>
      </c>
      <c r="J141" s="94">
        <f t="shared" si="21"/>
        <v>443.73599999999999</v>
      </c>
      <c r="K141" s="200">
        <f t="shared" si="22"/>
        <v>532.48</v>
      </c>
      <c r="L141" s="305">
        <f t="shared" si="23"/>
        <v>0.30108226869556631</v>
      </c>
    </row>
    <row r="142" spans="1:12" ht="18" hidden="1" customHeight="1" x14ac:dyDescent="0.25">
      <c r="B142" s="117" t="s">
        <v>1617</v>
      </c>
      <c r="C142" s="172" t="s">
        <v>1228</v>
      </c>
      <c r="D142" s="173" t="s">
        <v>1215</v>
      </c>
      <c r="E142" s="169">
        <v>9401710009</v>
      </c>
      <c r="F142" s="12" t="s">
        <v>336</v>
      </c>
      <c r="G142" s="254">
        <v>368.67</v>
      </c>
      <c r="H142" s="277">
        <f t="shared" si="24"/>
        <v>369.78</v>
      </c>
      <c r="I142" s="93">
        <f t="shared" si="20"/>
        <v>73.956000000000003</v>
      </c>
      <c r="J142" s="94">
        <f t="shared" si="21"/>
        <v>443.73599999999999</v>
      </c>
      <c r="K142" s="200">
        <f t="shared" si="22"/>
        <v>532.48</v>
      </c>
      <c r="L142" s="305">
        <f t="shared" si="23"/>
        <v>0.30108226869556631</v>
      </c>
    </row>
    <row r="143" spans="1:12" ht="18" hidden="1" customHeight="1" x14ac:dyDescent="0.25">
      <c r="B143" s="117" t="s">
        <v>1616</v>
      </c>
      <c r="C143" s="172" t="s">
        <v>1304</v>
      </c>
      <c r="D143" s="173" t="s">
        <v>1216</v>
      </c>
      <c r="E143" s="169">
        <v>9401710009</v>
      </c>
      <c r="F143" s="12" t="s">
        <v>336</v>
      </c>
      <c r="G143" s="254">
        <v>368.67</v>
      </c>
      <c r="H143" s="277">
        <f t="shared" si="24"/>
        <v>369.78</v>
      </c>
      <c r="I143" s="93">
        <f t="shared" si="20"/>
        <v>73.956000000000003</v>
      </c>
      <c r="J143" s="94">
        <f t="shared" si="21"/>
        <v>443.73599999999999</v>
      </c>
      <c r="K143" s="200">
        <f t="shared" si="22"/>
        <v>532.48</v>
      </c>
      <c r="L143" s="305">
        <f t="shared" si="23"/>
        <v>0.30108226869556631</v>
      </c>
    </row>
    <row r="144" spans="1:12" ht="18" hidden="1" customHeight="1" x14ac:dyDescent="0.25">
      <c r="B144" s="117" t="s">
        <v>1242</v>
      </c>
      <c r="C144" s="172" t="s">
        <v>1226</v>
      </c>
      <c r="D144" s="173" t="s">
        <v>1213</v>
      </c>
      <c r="E144" s="169">
        <v>9401710009</v>
      </c>
      <c r="F144" s="12" t="s">
        <v>336</v>
      </c>
      <c r="G144" s="254">
        <v>381.17</v>
      </c>
      <c r="H144" s="277">
        <f t="shared" si="24"/>
        <v>382.31</v>
      </c>
      <c r="I144" s="93">
        <f t="shared" si="20"/>
        <v>76.462000000000003</v>
      </c>
      <c r="J144" s="94">
        <f t="shared" si="21"/>
        <v>458.77199999999999</v>
      </c>
      <c r="K144" s="200">
        <f t="shared" si="22"/>
        <v>550.53</v>
      </c>
      <c r="L144" s="305">
        <f t="shared" si="23"/>
        <v>0.29907915103497373</v>
      </c>
    </row>
    <row r="145" spans="1:12" ht="18" hidden="1" customHeight="1" x14ac:dyDescent="0.25">
      <c r="B145" s="117" t="s">
        <v>1596</v>
      </c>
      <c r="C145" s="172" t="s">
        <v>1595</v>
      </c>
      <c r="D145" s="173" t="s">
        <v>1213</v>
      </c>
      <c r="E145" s="169">
        <v>9401710009</v>
      </c>
      <c r="F145" s="12" t="s">
        <v>336</v>
      </c>
      <c r="G145" s="254">
        <v>381.73</v>
      </c>
      <c r="H145" s="277">
        <f t="shared" si="24"/>
        <v>382.88</v>
      </c>
      <c r="I145" s="93">
        <f t="shared" si="20"/>
        <v>76.576000000000008</v>
      </c>
      <c r="J145" s="94">
        <f t="shared" si="21"/>
        <v>459.45600000000002</v>
      </c>
      <c r="K145" s="200">
        <f t="shared" si="22"/>
        <v>551.35</v>
      </c>
      <c r="L145" s="305">
        <f t="shared" si="23"/>
        <v>0.30126005291697311</v>
      </c>
    </row>
    <row r="146" spans="1:12" ht="18" hidden="1" customHeight="1" x14ac:dyDescent="0.25">
      <c r="B146" s="117" t="s">
        <v>1618</v>
      </c>
      <c r="C146" s="172" t="s">
        <v>1229</v>
      </c>
      <c r="D146" s="173" t="s">
        <v>1216</v>
      </c>
      <c r="E146" s="169">
        <v>9401710009</v>
      </c>
      <c r="F146" s="12" t="s">
        <v>336</v>
      </c>
      <c r="G146" s="254">
        <v>390.84</v>
      </c>
      <c r="H146" s="277">
        <f t="shared" si="24"/>
        <v>392.01</v>
      </c>
      <c r="I146" s="93">
        <f t="shared" si="20"/>
        <v>78.402000000000001</v>
      </c>
      <c r="J146" s="94">
        <f t="shared" si="21"/>
        <v>470.41199999999998</v>
      </c>
      <c r="K146" s="200">
        <f t="shared" si="22"/>
        <v>564.49</v>
      </c>
      <c r="L146" s="305">
        <f t="shared" si="23"/>
        <v>0.29935523487871762</v>
      </c>
    </row>
    <row r="147" spans="1:12" ht="18" hidden="1" customHeight="1" x14ac:dyDescent="0.25">
      <c r="B147" s="117" t="s">
        <v>1619</v>
      </c>
      <c r="C147" s="172" t="s">
        <v>1597</v>
      </c>
      <c r="D147" s="173" t="s">
        <v>1216</v>
      </c>
      <c r="E147" s="169">
        <v>9401710009</v>
      </c>
      <c r="F147" s="12" t="s">
        <v>336</v>
      </c>
      <c r="G147" s="254">
        <v>396.99</v>
      </c>
      <c r="H147" s="277">
        <f t="shared" si="24"/>
        <v>398.18</v>
      </c>
      <c r="I147" s="93">
        <f t="shared" si="20"/>
        <v>79.63600000000001</v>
      </c>
      <c r="J147" s="94">
        <f t="shared" si="21"/>
        <v>477.81600000000003</v>
      </c>
      <c r="K147" s="200">
        <f t="shared" si="22"/>
        <v>573.38</v>
      </c>
      <c r="L147" s="305">
        <f t="shared" si="23"/>
        <v>0.29975566135166787</v>
      </c>
    </row>
    <row r="148" spans="1:12" ht="21.75" customHeight="1" x14ac:dyDescent="0.25">
      <c r="B148" s="105" t="s">
        <v>1251</v>
      </c>
      <c r="C148" s="172" t="s">
        <v>789</v>
      </c>
      <c r="D148" s="173" t="s">
        <v>248</v>
      </c>
      <c r="E148" s="169">
        <v>9401710009</v>
      </c>
      <c r="F148" s="12" t="s">
        <v>336</v>
      </c>
      <c r="G148" s="254">
        <v>404.83</v>
      </c>
      <c r="H148" s="277">
        <f t="shared" si="24"/>
        <v>406.04</v>
      </c>
      <c r="I148" s="93">
        <f t="shared" si="20"/>
        <v>81.208000000000013</v>
      </c>
      <c r="J148" s="94">
        <f t="shared" si="21"/>
        <v>487.24800000000005</v>
      </c>
      <c r="K148" s="200">
        <f t="shared" si="22"/>
        <v>584.70000000000005</v>
      </c>
      <c r="L148" s="305">
        <f t="shared" si="23"/>
        <v>0.29889089247339484</v>
      </c>
    </row>
    <row r="149" spans="1:12" ht="18" hidden="1" customHeight="1" x14ac:dyDescent="0.25">
      <c r="B149" s="105" t="s">
        <v>843</v>
      </c>
      <c r="C149" s="172" t="s">
        <v>844</v>
      </c>
      <c r="D149" s="173" t="s">
        <v>845</v>
      </c>
      <c r="E149" s="169" t="s">
        <v>475</v>
      </c>
      <c r="F149" s="12" t="s">
        <v>336</v>
      </c>
      <c r="G149" s="254">
        <v>0</v>
      </c>
      <c r="H149" s="277">
        <f t="shared" si="24"/>
        <v>0</v>
      </c>
      <c r="I149" s="93">
        <f t="shared" si="20"/>
        <v>0</v>
      </c>
      <c r="J149" s="94">
        <f t="shared" si="21"/>
        <v>0</v>
      </c>
      <c r="K149" s="200">
        <f t="shared" si="22"/>
        <v>0</v>
      </c>
      <c r="L149" s="305" t="e">
        <f t="shared" si="23"/>
        <v>#DIV/0!</v>
      </c>
    </row>
    <row r="150" spans="1:12" ht="21.75" customHeight="1" x14ac:dyDescent="0.25">
      <c r="A150" s="308" t="s">
        <v>1562</v>
      </c>
      <c r="B150" s="105" t="s">
        <v>1847</v>
      </c>
      <c r="C150" s="172" t="s">
        <v>1848</v>
      </c>
      <c r="D150" s="173" t="s">
        <v>1849</v>
      </c>
      <c r="E150" s="169"/>
      <c r="F150" s="12" t="s">
        <v>336</v>
      </c>
      <c r="G150" s="254">
        <v>423.57</v>
      </c>
      <c r="H150" s="277">
        <f t="shared" si="24"/>
        <v>424.84</v>
      </c>
      <c r="I150" s="93"/>
      <c r="J150" s="94"/>
      <c r="K150" s="200">
        <f>ROUND((412.46*1.2*1.2),2)</f>
        <v>593.94000000000005</v>
      </c>
      <c r="L150" s="305">
        <f t="shared" si="23"/>
        <v>0.29983237717496536</v>
      </c>
    </row>
    <row r="151" spans="1:12" ht="32.25" customHeight="1" x14ac:dyDescent="0.25">
      <c r="B151" s="105" t="s">
        <v>791</v>
      </c>
      <c r="C151" s="72" t="s">
        <v>1830</v>
      </c>
      <c r="D151" s="173" t="s">
        <v>75</v>
      </c>
      <c r="E151" s="169">
        <v>9401710009</v>
      </c>
      <c r="F151" s="12" t="s">
        <v>336</v>
      </c>
      <c r="G151" s="254">
        <v>425.09</v>
      </c>
      <c r="H151" s="277">
        <f t="shared" si="24"/>
        <v>426.37</v>
      </c>
      <c r="I151" s="93">
        <f t="shared" si="20"/>
        <v>85.274000000000001</v>
      </c>
      <c r="J151" s="94">
        <f t="shared" si="21"/>
        <v>511.64400000000001</v>
      </c>
      <c r="K151" s="200">
        <f t="shared" si="22"/>
        <v>613.97</v>
      </c>
      <c r="L151" s="305">
        <f t="shared" si="23"/>
        <v>0.30111270554471048</v>
      </c>
    </row>
    <row r="152" spans="1:12" ht="18" hidden="1" customHeight="1" x14ac:dyDescent="0.25">
      <c r="B152" s="105" t="s">
        <v>1610</v>
      </c>
      <c r="C152" s="72" t="s">
        <v>1611</v>
      </c>
      <c r="D152" s="173" t="s">
        <v>75</v>
      </c>
      <c r="E152" s="169">
        <v>9401710009</v>
      </c>
      <c r="F152" s="12" t="s">
        <v>336</v>
      </c>
      <c r="G152" s="254">
        <v>425.09</v>
      </c>
      <c r="H152" s="277">
        <f t="shared" si="24"/>
        <v>426.37</v>
      </c>
      <c r="I152" s="93">
        <f t="shared" si="20"/>
        <v>85.274000000000001</v>
      </c>
      <c r="J152" s="94">
        <f t="shared" si="21"/>
        <v>511.64400000000001</v>
      </c>
      <c r="K152" s="200">
        <f t="shared" si="22"/>
        <v>613.97</v>
      </c>
      <c r="L152" s="305">
        <f t="shared" si="23"/>
        <v>0.30111270554471048</v>
      </c>
    </row>
    <row r="153" spans="1:12" ht="18" hidden="1" customHeight="1" x14ac:dyDescent="0.25">
      <c r="B153" s="105" t="s">
        <v>797</v>
      </c>
      <c r="C153" s="72" t="s">
        <v>564</v>
      </c>
      <c r="D153" s="173" t="s">
        <v>565</v>
      </c>
      <c r="E153" s="169">
        <v>9401710009</v>
      </c>
      <c r="F153" s="12" t="s">
        <v>336</v>
      </c>
      <c r="G153" s="254">
        <v>425.47</v>
      </c>
      <c r="H153" s="277">
        <f t="shared" si="24"/>
        <v>426.75</v>
      </c>
      <c r="I153" s="93">
        <f t="shared" si="20"/>
        <v>85.35</v>
      </c>
      <c r="J153" s="94">
        <f t="shared" si="21"/>
        <v>512.1</v>
      </c>
      <c r="K153" s="200">
        <f t="shared" si="22"/>
        <v>614.52</v>
      </c>
      <c r="L153" s="305">
        <f t="shared" si="23"/>
        <v>0.30084377276892837</v>
      </c>
    </row>
    <row r="154" spans="1:12" ht="25.5" customHeight="1" x14ac:dyDescent="0.25">
      <c r="B154" s="105" t="s">
        <v>1359</v>
      </c>
      <c r="C154" s="72" t="s">
        <v>1202</v>
      </c>
      <c r="D154" s="173" t="s">
        <v>161</v>
      </c>
      <c r="E154" s="169">
        <v>9401710009</v>
      </c>
      <c r="F154" s="12" t="s">
        <v>336</v>
      </c>
      <c r="G154" s="254">
        <v>455.22</v>
      </c>
      <c r="H154" s="277">
        <f t="shared" si="24"/>
        <v>456.59</v>
      </c>
      <c r="I154" s="93">
        <f t="shared" si="20"/>
        <v>91.317999999999998</v>
      </c>
      <c r="J154" s="94">
        <f t="shared" si="21"/>
        <v>547.90800000000002</v>
      </c>
      <c r="K154" s="200">
        <f t="shared" si="22"/>
        <v>657.49</v>
      </c>
      <c r="L154" s="305">
        <f t="shared" si="23"/>
        <v>0.30095338517639902</v>
      </c>
    </row>
    <row r="155" spans="1:12" ht="18" hidden="1" customHeight="1" x14ac:dyDescent="0.25">
      <c r="B155" s="105" t="s">
        <v>1348</v>
      </c>
      <c r="C155" s="72" t="s">
        <v>1058</v>
      </c>
      <c r="D155" s="173" t="s">
        <v>161</v>
      </c>
      <c r="E155" s="169">
        <v>9401710009</v>
      </c>
      <c r="F155" s="12" t="s">
        <v>336</v>
      </c>
      <c r="G155" s="254">
        <v>0</v>
      </c>
      <c r="H155" s="277">
        <f t="shared" si="24"/>
        <v>0</v>
      </c>
      <c r="I155" s="93">
        <f t="shared" si="20"/>
        <v>0</v>
      </c>
      <c r="J155" s="94">
        <f t="shared" si="21"/>
        <v>0</v>
      </c>
      <c r="K155" s="200">
        <f t="shared" si="22"/>
        <v>0</v>
      </c>
      <c r="L155" s="305" t="e">
        <f t="shared" si="23"/>
        <v>#DIV/0!</v>
      </c>
    </row>
    <row r="156" spans="1:12" ht="18" hidden="1" customHeight="1" x14ac:dyDescent="0.25">
      <c r="B156" s="105" t="s">
        <v>1348</v>
      </c>
      <c r="C156" s="72" t="s">
        <v>1021</v>
      </c>
      <c r="D156" s="173" t="s">
        <v>161</v>
      </c>
      <c r="E156" s="169">
        <v>9401710009</v>
      </c>
      <c r="F156" s="12" t="s">
        <v>336</v>
      </c>
      <c r="G156" s="254">
        <v>0</v>
      </c>
      <c r="H156" s="277">
        <f t="shared" si="24"/>
        <v>0</v>
      </c>
      <c r="I156" s="93">
        <f t="shared" si="20"/>
        <v>0</v>
      </c>
      <c r="J156" s="94">
        <f t="shared" si="21"/>
        <v>0</v>
      </c>
      <c r="K156" s="200">
        <f t="shared" si="22"/>
        <v>0</v>
      </c>
      <c r="L156" s="305" t="e">
        <f t="shared" si="23"/>
        <v>#DIV/0!</v>
      </c>
    </row>
    <row r="157" spans="1:12" ht="32.25" customHeight="1" x14ac:dyDescent="0.25">
      <c r="B157" s="117" t="s">
        <v>1879</v>
      </c>
      <c r="C157" s="172" t="s">
        <v>1819</v>
      </c>
      <c r="D157" s="173" t="s">
        <v>329</v>
      </c>
      <c r="E157" s="169">
        <v>9401710009</v>
      </c>
      <c r="F157" s="12" t="s">
        <v>336</v>
      </c>
      <c r="G157" s="254">
        <v>486.19</v>
      </c>
      <c r="H157" s="277">
        <f t="shared" si="24"/>
        <v>487.65</v>
      </c>
      <c r="I157" s="93">
        <f t="shared" si="20"/>
        <v>97.53</v>
      </c>
      <c r="J157" s="94">
        <f t="shared" si="21"/>
        <v>585.17999999999995</v>
      </c>
      <c r="K157" s="200">
        <f t="shared" si="22"/>
        <v>702.22</v>
      </c>
      <c r="L157" s="305">
        <f t="shared" si="23"/>
        <v>0.30029412369650288</v>
      </c>
    </row>
    <row r="158" spans="1:12" ht="18" hidden="1" customHeight="1" x14ac:dyDescent="0.25">
      <c r="A158" s="307" t="s">
        <v>1566</v>
      </c>
      <c r="B158" s="105" t="s">
        <v>1569</v>
      </c>
      <c r="C158" s="72" t="s">
        <v>1565</v>
      </c>
      <c r="D158" s="173" t="s">
        <v>161</v>
      </c>
      <c r="E158" s="169">
        <v>9401710009</v>
      </c>
      <c r="F158" s="12" t="s">
        <v>336</v>
      </c>
      <c r="G158" s="254">
        <v>491.23</v>
      </c>
      <c r="H158" s="277">
        <f t="shared" si="24"/>
        <v>492.7</v>
      </c>
      <c r="I158" s="93">
        <f t="shared" si="20"/>
        <v>98.54</v>
      </c>
      <c r="J158" s="94">
        <f t="shared" si="21"/>
        <v>591.24</v>
      </c>
      <c r="K158" s="200">
        <f t="shared" si="22"/>
        <v>709.49</v>
      </c>
      <c r="L158" s="305">
        <f t="shared" si="23"/>
        <v>0.29924882437961742</v>
      </c>
    </row>
    <row r="159" spans="1:12" ht="21" customHeight="1" x14ac:dyDescent="0.25">
      <c r="B159" s="105" t="s">
        <v>626</v>
      </c>
      <c r="C159" s="84" t="s">
        <v>1072</v>
      </c>
      <c r="D159" s="173" t="s">
        <v>162</v>
      </c>
      <c r="E159" s="169">
        <v>9401710009</v>
      </c>
      <c r="F159" s="12" t="s">
        <v>336</v>
      </c>
      <c r="G159" s="254">
        <v>495.21</v>
      </c>
      <c r="H159" s="277">
        <f t="shared" si="24"/>
        <v>496.7</v>
      </c>
      <c r="I159" s="93">
        <f t="shared" si="20"/>
        <v>99.34</v>
      </c>
      <c r="J159" s="94">
        <f t="shared" si="21"/>
        <v>596.04</v>
      </c>
      <c r="K159" s="200">
        <f t="shared" si="22"/>
        <v>715.25</v>
      </c>
      <c r="L159" s="305">
        <f t="shared" si="23"/>
        <v>0.30088245390844293</v>
      </c>
    </row>
    <row r="160" spans="1:12" ht="21" customHeight="1" x14ac:dyDescent="0.25">
      <c r="B160" s="109" t="s">
        <v>1236</v>
      </c>
      <c r="C160" s="92" t="s">
        <v>1237</v>
      </c>
      <c r="D160" s="4" t="s">
        <v>1297</v>
      </c>
      <c r="E160" s="169">
        <v>9401710009</v>
      </c>
      <c r="F160" s="12" t="s">
        <v>336</v>
      </c>
      <c r="G160" s="254">
        <v>534.37</v>
      </c>
      <c r="H160" s="277">
        <f t="shared" si="24"/>
        <v>535.97</v>
      </c>
      <c r="I160" s="93">
        <f t="shared" si="20"/>
        <v>107.19400000000002</v>
      </c>
      <c r="J160" s="94">
        <f t="shared" si="21"/>
        <v>643.16399999999999</v>
      </c>
      <c r="K160" s="200">
        <f t="shared" si="22"/>
        <v>771.8</v>
      </c>
      <c r="L160" s="305">
        <f t="shared" si="23"/>
        <v>0.29941800625034887</v>
      </c>
    </row>
    <row r="161" spans="1:12" ht="21" customHeight="1" x14ac:dyDescent="0.25">
      <c r="B161" s="105" t="s">
        <v>1341</v>
      </c>
      <c r="C161" s="84" t="s">
        <v>1342</v>
      </c>
      <c r="D161" s="173" t="s">
        <v>1344</v>
      </c>
      <c r="E161" s="169">
        <v>9401790009</v>
      </c>
      <c r="F161" s="12" t="s">
        <v>336</v>
      </c>
      <c r="G161" s="254">
        <v>622.70000000000005</v>
      </c>
      <c r="H161" s="277">
        <f t="shared" si="24"/>
        <v>624.57000000000005</v>
      </c>
      <c r="I161" s="93">
        <f t="shared" si="20"/>
        <v>124.91400000000002</v>
      </c>
      <c r="J161" s="94">
        <f t="shared" si="21"/>
        <v>749.48400000000004</v>
      </c>
      <c r="K161" s="200">
        <f t="shared" si="22"/>
        <v>899.38</v>
      </c>
      <c r="L161" s="305">
        <f t="shared" si="23"/>
        <v>0.30030512285210875</v>
      </c>
    </row>
    <row r="162" spans="1:12" ht="30" customHeight="1" x14ac:dyDescent="0.25">
      <c r="B162" s="117" t="s">
        <v>405</v>
      </c>
      <c r="C162" s="172" t="s">
        <v>1542</v>
      </c>
      <c r="D162" s="173" t="s">
        <v>164</v>
      </c>
      <c r="E162" s="169">
        <v>9401710009</v>
      </c>
      <c r="F162" s="12" t="s">
        <v>336</v>
      </c>
      <c r="G162" s="254">
        <v>568.35</v>
      </c>
      <c r="H162" s="277">
        <f t="shared" si="24"/>
        <v>570.05999999999995</v>
      </c>
      <c r="I162" s="93">
        <f t="shared" si="20"/>
        <v>114.012</v>
      </c>
      <c r="J162" s="94">
        <f t="shared" si="21"/>
        <v>684.07199999999989</v>
      </c>
      <c r="K162" s="200">
        <f t="shared" si="22"/>
        <v>820.89</v>
      </c>
      <c r="L162" s="305">
        <f t="shared" si="23"/>
        <v>0.30087094220110089</v>
      </c>
    </row>
    <row r="163" spans="1:12" ht="26.25" customHeight="1" x14ac:dyDescent="0.25">
      <c r="B163" s="105" t="s">
        <v>553</v>
      </c>
      <c r="C163" s="84" t="s">
        <v>554</v>
      </c>
      <c r="D163" s="173" t="s">
        <v>560</v>
      </c>
      <c r="E163" s="169">
        <v>9401710009</v>
      </c>
      <c r="F163" s="12" t="s">
        <v>336</v>
      </c>
      <c r="G163" s="254">
        <v>572</v>
      </c>
      <c r="H163" s="277">
        <f t="shared" si="24"/>
        <v>573.72</v>
      </c>
      <c r="I163" s="93">
        <f t="shared" si="20"/>
        <v>114.74400000000001</v>
      </c>
      <c r="J163" s="94">
        <f t="shared" si="21"/>
        <v>688.46400000000006</v>
      </c>
      <c r="K163" s="200">
        <f t="shared" si="22"/>
        <v>826.16</v>
      </c>
      <c r="L163" s="305">
        <f t="shared" si="23"/>
        <v>0.30069930069930706</v>
      </c>
    </row>
    <row r="164" spans="1:12" ht="29.25" customHeight="1" x14ac:dyDescent="0.25">
      <c r="B164" s="105" t="s">
        <v>23</v>
      </c>
      <c r="C164" s="172" t="s">
        <v>1543</v>
      </c>
      <c r="D164" s="173" t="s">
        <v>474</v>
      </c>
      <c r="E164" s="169">
        <v>9401710009</v>
      </c>
      <c r="F164" s="12" t="s">
        <v>336</v>
      </c>
      <c r="G164" s="254">
        <v>572.78</v>
      </c>
      <c r="H164" s="277">
        <f t="shared" si="24"/>
        <v>574.5</v>
      </c>
      <c r="I164" s="93">
        <f t="shared" si="20"/>
        <v>114.9</v>
      </c>
      <c r="J164" s="94">
        <f t="shared" si="21"/>
        <v>689.4</v>
      </c>
      <c r="K164" s="200">
        <f t="shared" si="22"/>
        <v>827.28</v>
      </c>
      <c r="L164" s="305">
        <f t="shared" si="23"/>
        <v>0.30028981458849557</v>
      </c>
    </row>
    <row r="165" spans="1:12" ht="21" customHeight="1" x14ac:dyDescent="0.25">
      <c r="B165" s="116" t="s">
        <v>406</v>
      </c>
      <c r="C165" s="172" t="s">
        <v>543</v>
      </c>
      <c r="D165" s="173" t="s">
        <v>165</v>
      </c>
      <c r="E165" s="169">
        <v>9401710009</v>
      </c>
      <c r="F165" s="12" t="s">
        <v>336</v>
      </c>
      <c r="G165" s="254">
        <v>584.23</v>
      </c>
      <c r="H165" s="277">
        <f t="shared" si="24"/>
        <v>585.98</v>
      </c>
      <c r="I165" s="93">
        <f t="shared" si="20"/>
        <v>117.19600000000001</v>
      </c>
      <c r="J165" s="94">
        <f t="shared" si="21"/>
        <v>703.17600000000004</v>
      </c>
      <c r="K165" s="200">
        <f t="shared" si="22"/>
        <v>843.81</v>
      </c>
      <c r="L165" s="305">
        <f t="shared" si="23"/>
        <v>0.29953956489738687</v>
      </c>
    </row>
    <row r="166" spans="1:12" ht="18" hidden="1" customHeight="1" x14ac:dyDescent="0.25">
      <c r="B166" s="116"/>
      <c r="C166" s="172"/>
      <c r="D166" s="173"/>
      <c r="E166" s="169"/>
      <c r="F166" s="12"/>
      <c r="G166" s="254">
        <v>0</v>
      </c>
      <c r="H166" s="277">
        <f t="shared" si="24"/>
        <v>0</v>
      </c>
      <c r="I166" s="93">
        <f t="shared" si="20"/>
        <v>0</v>
      </c>
      <c r="J166" s="94">
        <f t="shared" si="21"/>
        <v>0</v>
      </c>
      <c r="K166" s="200">
        <f t="shared" si="22"/>
        <v>0</v>
      </c>
      <c r="L166" s="305" t="e">
        <f t="shared" si="23"/>
        <v>#DIV/0!</v>
      </c>
    </row>
    <row r="167" spans="1:12" ht="18" hidden="1" customHeight="1" x14ac:dyDescent="0.25">
      <c r="B167" s="110" t="e">
        <f>#REF!</f>
        <v>#REF!</v>
      </c>
      <c r="C167" s="164" t="s">
        <v>111</v>
      </c>
      <c r="D167" s="174" t="s">
        <v>111</v>
      </c>
      <c r="E167" s="169"/>
      <c r="F167" s="12"/>
      <c r="G167" s="254">
        <v>0</v>
      </c>
      <c r="H167" s="277">
        <f t="shared" si="24"/>
        <v>0</v>
      </c>
      <c r="I167" s="93">
        <f t="shared" si="20"/>
        <v>0</v>
      </c>
      <c r="J167" s="94">
        <f t="shared" si="21"/>
        <v>0</v>
      </c>
      <c r="K167" s="200">
        <f t="shared" si="22"/>
        <v>0</v>
      </c>
      <c r="L167" s="305" t="e">
        <f t="shared" si="23"/>
        <v>#DIV/0!</v>
      </c>
    </row>
    <row r="168" spans="1:12" ht="36" hidden="1" customHeight="1" x14ac:dyDescent="0.25">
      <c r="B168" s="170" t="s">
        <v>114</v>
      </c>
      <c r="C168" s="38" t="s">
        <v>316</v>
      </c>
      <c r="D168" s="174" t="s">
        <v>317</v>
      </c>
      <c r="E168" s="171" t="s">
        <v>71</v>
      </c>
      <c r="F168" s="161" t="s">
        <v>318</v>
      </c>
      <c r="G168" s="254">
        <v>0</v>
      </c>
      <c r="H168" s="277">
        <f t="shared" si="24"/>
        <v>0</v>
      </c>
      <c r="I168" s="93">
        <f t="shared" si="20"/>
        <v>0</v>
      </c>
      <c r="J168" s="94">
        <f t="shared" si="21"/>
        <v>0</v>
      </c>
      <c r="K168" s="200">
        <f t="shared" si="22"/>
        <v>0</v>
      </c>
      <c r="L168" s="305" t="e">
        <f t="shared" si="23"/>
        <v>#DIV/0!</v>
      </c>
    </row>
    <row r="169" spans="1:12" ht="18" hidden="1" customHeight="1" x14ac:dyDescent="0.25">
      <c r="B169" s="170"/>
      <c r="C169" s="38"/>
      <c r="D169" s="174"/>
      <c r="E169" s="171"/>
      <c r="F169" s="161"/>
      <c r="G169" s="254">
        <v>0</v>
      </c>
      <c r="H169" s="277">
        <f t="shared" si="24"/>
        <v>0</v>
      </c>
      <c r="I169" s="93">
        <f t="shared" si="20"/>
        <v>0</v>
      </c>
      <c r="J169" s="94">
        <f t="shared" si="21"/>
        <v>0</v>
      </c>
      <c r="K169" s="200">
        <f t="shared" si="22"/>
        <v>0</v>
      </c>
      <c r="L169" s="305" t="e">
        <f t="shared" si="23"/>
        <v>#DIV/0!</v>
      </c>
    </row>
    <row r="170" spans="1:12" ht="18.75" hidden="1" customHeight="1" x14ac:dyDescent="0.3">
      <c r="B170" s="122" t="s">
        <v>335</v>
      </c>
      <c r="C170" s="172"/>
      <c r="D170" s="173"/>
      <c r="E170" s="169"/>
      <c r="F170" s="12"/>
      <c r="G170" s="254">
        <v>0</v>
      </c>
      <c r="H170" s="277">
        <f t="shared" si="24"/>
        <v>0</v>
      </c>
      <c r="I170" s="93">
        <f t="shared" si="20"/>
        <v>0</v>
      </c>
      <c r="J170" s="94">
        <f t="shared" si="21"/>
        <v>0</v>
      </c>
      <c r="K170" s="200">
        <f t="shared" si="22"/>
        <v>0</v>
      </c>
      <c r="L170" s="305" t="e">
        <f t="shared" si="23"/>
        <v>#DIV/0!</v>
      </c>
    </row>
    <row r="171" spans="1:12" ht="37.5" customHeight="1" x14ac:dyDescent="0.25">
      <c r="B171" s="105" t="s">
        <v>407</v>
      </c>
      <c r="C171" s="172" t="s">
        <v>1820</v>
      </c>
      <c r="D171" s="173" t="s">
        <v>163</v>
      </c>
      <c r="E171" s="169">
        <v>9401710009</v>
      </c>
      <c r="F171" s="12" t="s">
        <v>336</v>
      </c>
      <c r="G171" s="254">
        <v>593.14</v>
      </c>
      <c r="H171" s="277">
        <f t="shared" si="24"/>
        <v>594.91999999999996</v>
      </c>
      <c r="I171" s="93">
        <f t="shared" si="20"/>
        <v>118.98399999999999</v>
      </c>
      <c r="J171" s="94">
        <f t="shared" si="21"/>
        <v>713.904</v>
      </c>
      <c r="K171" s="200">
        <f t="shared" si="22"/>
        <v>856.68</v>
      </c>
      <c r="L171" s="305">
        <f t="shared" si="23"/>
        <v>0.30009778467142212</v>
      </c>
    </row>
    <row r="172" spans="1:12" ht="27" customHeight="1" x14ac:dyDescent="0.25">
      <c r="A172" s="307" t="s">
        <v>1675</v>
      </c>
      <c r="B172" s="117" t="s">
        <v>1614</v>
      </c>
      <c r="C172" s="172" t="s">
        <v>1615</v>
      </c>
      <c r="D172" s="173" t="s">
        <v>164</v>
      </c>
      <c r="E172" s="169">
        <v>9401710009</v>
      </c>
      <c r="F172" s="12" t="s">
        <v>336</v>
      </c>
      <c r="G172" s="254">
        <v>595.03</v>
      </c>
      <c r="H172" s="277">
        <f t="shared" si="24"/>
        <v>596.82000000000005</v>
      </c>
      <c r="I172" s="93">
        <f t="shared" ref="I172:I210" si="25">H172*20%</f>
        <v>119.36400000000002</v>
      </c>
      <c r="J172" s="94">
        <f t="shared" ref="J172:J210" si="26">H172+I172</f>
        <v>716.18400000000008</v>
      </c>
      <c r="K172" s="200">
        <f t="shared" si="22"/>
        <v>859.42</v>
      </c>
      <c r="L172" s="305">
        <f t="shared" si="23"/>
        <v>0.30082516847890872</v>
      </c>
    </row>
    <row r="173" spans="1:12" ht="30.75" customHeight="1" x14ac:dyDescent="0.25">
      <c r="B173" s="105" t="s">
        <v>502</v>
      </c>
      <c r="C173" s="172" t="s">
        <v>1544</v>
      </c>
      <c r="D173" s="173" t="s">
        <v>503</v>
      </c>
      <c r="E173" s="169">
        <v>9401710009</v>
      </c>
      <c r="F173" s="12" t="s">
        <v>336</v>
      </c>
      <c r="G173" s="254">
        <v>601.55999999999995</v>
      </c>
      <c r="H173" s="277">
        <f t="shared" si="24"/>
        <v>603.36</v>
      </c>
      <c r="I173" s="93">
        <f t="shared" si="25"/>
        <v>120.67200000000001</v>
      </c>
      <c r="J173" s="94">
        <f t="shared" si="26"/>
        <v>724.03200000000004</v>
      </c>
      <c r="K173" s="200">
        <f t="shared" si="22"/>
        <v>868.84</v>
      </c>
      <c r="L173" s="305">
        <f t="shared" si="23"/>
        <v>0.29922202274089216</v>
      </c>
    </row>
    <row r="174" spans="1:12" ht="24.75" customHeight="1" x14ac:dyDescent="0.25">
      <c r="B174" s="117" t="s">
        <v>1292</v>
      </c>
      <c r="C174" s="91" t="s">
        <v>1374</v>
      </c>
      <c r="D174" s="4" t="s">
        <v>1296</v>
      </c>
      <c r="E174" s="169">
        <v>9401710009</v>
      </c>
      <c r="F174" s="12" t="s">
        <v>336</v>
      </c>
      <c r="G174" s="254">
        <v>601.55999999999995</v>
      </c>
      <c r="H174" s="277">
        <f t="shared" si="24"/>
        <v>603.36</v>
      </c>
      <c r="I174" s="93">
        <f t="shared" si="25"/>
        <v>120.67200000000001</v>
      </c>
      <c r="J174" s="94">
        <f t="shared" si="26"/>
        <v>724.03200000000004</v>
      </c>
      <c r="K174" s="200">
        <f t="shared" si="22"/>
        <v>868.84</v>
      </c>
      <c r="L174" s="305">
        <f t="shared" si="23"/>
        <v>0.29922202274089216</v>
      </c>
    </row>
    <row r="175" spans="1:12" ht="18" hidden="1" customHeight="1" x14ac:dyDescent="0.25">
      <c r="A175" s="307" t="s">
        <v>1567</v>
      </c>
      <c r="B175" s="105" t="s">
        <v>1571</v>
      </c>
      <c r="C175" s="172" t="s">
        <v>1570</v>
      </c>
      <c r="D175" s="173" t="s">
        <v>474</v>
      </c>
      <c r="E175" s="169">
        <v>9401710009</v>
      </c>
      <c r="F175" s="12" t="s">
        <v>336</v>
      </c>
      <c r="G175" s="254">
        <v>611.19000000000005</v>
      </c>
      <c r="H175" s="277">
        <f t="shared" si="24"/>
        <v>613.02</v>
      </c>
      <c r="I175" s="93">
        <f t="shared" si="25"/>
        <v>122.604</v>
      </c>
      <c r="J175" s="94">
        <f t="shared" si="26"/>
        <v>735.62400000000002</v>
      </c>
      <c r="K175" s="200">
        <f t="shared" si="22"/>
        <v>882.75</v>
      </c>
      <c r="L175" s="305">
        <f t="shared" si="23"/>
        <v>0.29941589358463716</v>
      </c>
    </row>
    <row r="176" spans="1:12" ht="31.5" customHeight="1" x14ac:dyDescent="0.25">
      <c r="B176" s="105" t="s">
        <v>119</v>
      </c>
      <c r="C176" s="172" t="s">
        <v>1608</v>
      </c>
      <c r="D176" s="173" t="s">
        <v>120</v>
      </c>
      <c r="E176" s="169">
        <v>9401710009</v>
      </c>
      <c r="F176" s="12" t="s">
        <v>336</v>
      </c>
      <c r="G176" s="254">
        <v>620.62</v>
      </c>
      <c r="H176" s="277">
        <f t="shared" si="24"/>
        <v>622.48</v>
      </c>
      <c r="I176" s="93">
        <f t="shared" si="25"/>
        <v>124.49600000000001</v>
      </c>
      <c r="J176" s="94">
        <f t="shared" si="26"/>
        <v>746.976</v>
      </c>
      <c r="K176" s="200">
        <f t="shared" si="22"/>
        <v>896.37</v>
      </c>
      <c r="L176" s="305">
        <f t="shared" si="23"/>
        <v>0.2997002997003051</v>
      </c>
    </row>
    <row r="177" spans="1:12" ht="31.5" customHeight="1" x14ac:dyDescent="0.25">
      <c r="A177" s="308" t="s">
        <v>1853</v>
      </c>
      <c r="B177" s="105" t="s">
        <v>1850</v>
      </c>
      <c r="C177" s="172" t="s">
        <v>1851</v>
      </c>
      <c r="D177" s="173" t="s">
        <v>1852</v>
      </c>
      <c r="E177" s="169"/>
      <c r="F177" s="12" t="s">
        <v>336</v>
      </c>
      <c r="G177" s="254">
        <v>662.67</v>
      </c>
      <c r="H177" s="277">
        <f t="shared" si="24"/>
        <v>664.66</v>
      </c>
      <c r="I177" s="93">
        <f t="shared" si="25"/>
        <v>132.93199999999999</v>
      </c>
      <c r="J177" s="94">
        <f t="shared" si="26"/>
        <v>797.59199999999998</v>
      </c>
      <c r="K177" s="200">
        <f t="shared" si="22"/>
        <v>957.11</v>
      </c>
      <c r="L177" s="305">
        <f t="shared" si="23"/>
        <v>0.3003003003003073</v>
      </c>
    </row>
    <row r="178" spans="1:12" ht="24.75" customHeight="1" x14ac:dyDescent="0.25">
      <c r="B178" s="116" t="s">
        <v>1343</v>
      </c>
      <c r="C178" s="172" t="s">
        <v>1059</v>
      </c>
      <c r="D178" s="173" t="s">
        <v>126</v>
      </c>
      <c r="E178" s="169">
        <v>9401710009</v>
      </c>
      <c r="F178" s="12" t="s">
        <v>336</v>
      </c>
      <c r="G178" s="254">
        <v>684.23</v>
      </c>
      <c r="H178" s="277">
        <f t="shared" si="24"/>
        <v>686.28</v>
      </c>
      <c r="I178" s="93">
        <f t="shared" si="25"/>
        <v>137.256</v>
      </c>
      <c r="J178" s="94">
        <f t="shared" si="26"/>
        <v>823.53599999999994</v>
      </c>
      <c r="K178" s="200">
        <f t="shared" si="22"/>
        <v>988.24</v>
      </c>
      <c r="L178" s="305">
        <f t="shared" si="23"/>
        <v>0.29960685734329218</v>
      </c>
    </row>
    <row r="179" spans="1:12" ht="18" hidden="1" customHeight="1" x14ac:dyDescent="0.25">
      <c r="B179" s="105" t="s">
        <v>556</v>
      </c>
      <c r="C179" s="172" t="s">
        <v>787</v>
      </c>
      <c r="D179" s="173" t="s">
        <v>561</v>
      </c>
      <c r="E179" s="169">
        <v>9401710009</v>
      </c>
      <c r="F179" s="12" t="s">
        <v>336</v>
      </c>
      <c r="G179" s="254">
        <v>0</v>
      </c>
      <c r="H179" s="277">
        <f t="shared" si="24"/>
        <v>0</v>
      </c>
      <c r="I179" s="93">
        <f t="shared" si="25"/>
        <v>0</v>
      </c>
      <c r="J179" s="94">
        <f t="shared" si="26"/>
        <v>0</v>
      </c>
      <c r="K179" s="200">
        <f t="shared" si="22"/>
        <v>0</v>
      </c>
      <c r="L179" s="305" t="e">
        <f t="shared" si="23"/>
        <v>#DIV/0!</v>
      </c>
    </row>
    <row r="180" spans="1:12" ht="25.5" customHeight="1" x14ac:dyDescent="0.25">
      <c r="A180" s="307" t="s">
        <v>1568</v>
      </c>
      <c r="B180" s="105" t="s">
        <v>1629</v>
      </c>
      <c r="C180" s="172" t="s">
        <v>1667</v>
      </c>
      <c r="D180" s="173" t="s">
        <v>1577</v>
      </c>
      <c r="E180" s="169">
        <v>9401710009</v>
      </c>
      <c r="F180" s="12" t="s">
        <v>336</v>
      </c>
      <c r="G180" s="254">
        <v>709.68</v>
      </c>
      <c r="H180" s="277">
        <f t="shared" si="24"/>
        <v>711.81</v>
      </c>
      <c r="I180" s="93">
        <f t="shared" si="25"/>
        <v>142.36199999999999</v>
      </c>
      <c r="J180" s="94">
        <f t="shared" si="26"/>
        <v>854.17199999999991</v>
      </c>
      <c r="K180" s="200">
        <f t="shared" si="22"/>
        <v>1025.01</v>
      </c>
      <c r="L180" s="305">
        <f t="shared" si="23"/>
        <v>0.30013527223538006</v>
      </c>
    </row>
    <row r="181" spans="1:12" ht="25.5" customHeight="1" x14ac:dyDescent="0.25">
      <c r="B181" s="105" t="s">
        <v>556</v>
      </c>
      <c r="C181" s="172" t="s">
        <v>1545</v>
      </c>
      <c r="D181" s="173" t="s">
        <v>561</v>
      </c>
      <c r="E181" s="169">
        <v>9401710009</v>
      </c>
      <c r="F181" s="12" t="s">
        <v>336</v>
      </c>
      <c r="G181" s="254">
        <v>711.48</v>
      </c>
      <c r="H181" s="277">
        <f t="shared" si="24"/>
        <v>713.61</v>
      </c>
      <c r="I181" s="93">
        <f t="shared" si="25"/>
        <v>142.72200000000001</v>
      </c>
      <c r="J181" s="94">
        <f t="shared" si="26"/>
        <v>856.33199999999999</v>
      </c>
      <c r="K181" s="200">
        <f t="shared" si="22"/>
        <v>1027.5999999999999</v>
      </c>
      <c r="L181" s="305">
        <f t="shared" si="23"/>
        <v>0.29937594872660611</v>
      </c>
    </row>
    <row r="182" spans="1:12" ht="18" hidden="1" customHeight="1" x14ac:dyDescent="0.25">
      <c r="B182" s="105" t="s">
        <v>556</v>
      </c>
      <c r="C182" s="172" t="s">
        <v>847</v>
      </c>
      <c r="D182" s="173" t="s">
        <v>561</v>
      </c>
      <c r="E182" s="169">
        <v>9401710009</v>
      </c>
      <c r="F182" s="12" t="s">
        <v>336</v>
      </c>
      <c r="G182" s="254">
        <v>0</v>
      </c>
      <c r="H182" s="277">
        <f t="shared" si="24"/>
        <v>0</v>
      </c>
      <c r="I182" s="93">
        <f t="shared" si="25"/>
        <v>0</v>
      </c>
      <c r="J182" s="94">
        <f t="shared" si="26"/>
        <v>0</v>
      </c>
      <c r="K182" s="200">
        <f t="shared" si="22"/>
        <v>0</v>
      </c>
      <c r="L182" s="305" t="e">
        <f t="shared" si="23"/>
        <v>#DIV/0!</v>
      </c>
    </row>
    <row r="183" spans="1:12" ht="27.75" customHeight="1" x14ac:dyDescent="0.25">
      <c r="B183" s="105" t="s">
        <v>1073</v>
      </c>
      <c r="C183" s="84" t="s">
        <v>666</v>
      </c>
      <c r="D183" s="173" t="s">
        <v>714</v>
      </c>
      <c r="E183" s="169">
        <v>9401710009</v>
      </c>
      <c r="F183" s="12" t="s">
        <v>336</v>
      </c>
      <c r="G183" s="254">
        <v>711.48</v>
      </c>
      <c r="H183" s="277">
        <f t="shared" si="24"/>
        <v>713.61</v>
      </c>
      <c r="I183" s="93">
        <f t="shared" si="25"/>
        <v>142.72200000000001</v>
      </c>
      <c r="J183" s="94">
        <f t="shared" si="26"/>
        <v>856.33199999999999</v>
      </c>
      <c r="K183" s="200">
        <f t="shared" si="22"/>
        <v>1027.5999999999999</v>
      </c>
      <c r="L183" s="305">
        <f t="shared" si="23"/>
        <v>0.29937594872660611</v>
      </c>
    </row>
    <row r="184" spans="1:12" ht="18" hidden="1" customHeight="1" x14ac:dyDescent="0.25">
      <c r="B184" s="117" t="s">
        <v>1241</v>
      </c>
      <c r="C184" s="172" t="s">
        <v>1225</v>
      </c>
      <c r="D184" s="173" t="s">
        <v>1212</v>
      </c>
      <c r="E184" s="169">
        <v>9401710009</v>
      </c>
      <c r="F184" s="12" t="s">
        <v>336</v>
      </c>
      <c r="G184" s="254">
        <v>720.88</v>
      </c>
      <c r="H184" s="277">
        <f t="shared" si="24"/>
        <v>723.04</v>
      </c>
      <c r="I184" s="93">
        <f t="shared" si="25"/>
        <v>144.608</v>
      </c>
      <c r="J184" s="94">
        <f t="shared" si="26"/>
        <v>867.64799999999991</v>
      </c>
      <c r="K184" s="200">
        <f t="shared" si="22"/>
        <v>1041.18</v>
      </c>
      <c r="L184" s="305">
        <f t="shared" si="23"/>
        <v>0.29963378093439985</v>
      </c>
    </row>
    <row r="185" spans="1:12" ht="46.5" customHeight="1" x14ac:dyDescent="0.25">
      <c r="B185" s="105" t="s">
        <v>408</v>
      </c>
      <c r="C185" s="172" t="s">
        <v>1546</v>
      </c>
      <c r="D185" s="173" t="s">
        <v>144</v>
      </c>
      <c r="E185" s="169">
        <v>9401710009</v>
      </c>
      <c r="F185" s="12" t="s">
        <v>336</v>
      </c>
      <c r="G185" s="254">
        <v>743.34</v>
      </c>
      <c r="H185" s="277">
        <f t="shared" si="24"/>
        <v>745.57</v>
      </c>
      <c r="I185" s="93">
        <f t="shared" si="25"/>
        <v>149.114</v>
      </c>
      <c r="J185" s="94">
        <f t="shared" si="26"/>
        <v>894.68400000000008</v>
      </c>
      <c r="K185" s="200">
        <f t="shared" si="22"/>
        <v>1073.6199999999999</v>
      </c>
      <c r="L185" s="305">
        <f t="shared" si="23"/>
        <v>0.2999973094411672</v>
      </c>
    </row>
    <row r="186" spans="1:12" ht="45" customHeight="1" x14ac:dyDescent="0.25">
      <c r="B186" s="105" t="s">
        <v>1099</v>
      </c>
      <c r="C186" s="172" t="s">
        <v>1883</v>
      </c>
      <c r="D186" s="173" t="s">
        <v>252</v>
      </c>
      <c r="E186" s="169">
        <v>9401710009</v>
      </c>
      <c r="F186" s="12" t="s">
        <v>336</v>
      </c>
      <c r="G186" s="254">
        <v>743.34</v>
      </c>
      <c r="H186" s="277">
        <f t="shared" si="24"/>
        <v>745.57</v>
      </c>
      <c r="I186" s="93">
        <f t="shared" si="25"/>
        <v>149.114</v>
      </c>
      <c r="J186" s="94">
        <f t="shared" si="26"/>
        <v>894.68400000000008</v>
      </c>
      <c r="K186" s="200">
        <f t="shared" si="22"/>
        <v>1073.6199999999999</v>
      </c>
      <c r="L186" s="305">
        <f t="shared" si="23"/>
        <v>0.2999973094411672</v>
      </c>
    </row>
    <row r="187" spans="1:12" ht="29.25" customHeight="1" x14ac:dyDescent="0.25">
      <c r="A187" s="307" t="s">
        <v>1568</v>
      </c>
      <c r="B187" s="105" t="s">
        <v>1630</v>
      </c>
      <c r="C187" s="172" t="s">
        <v>1833</v>
      </c>
      <c r="D187" s="173"/>
      <c r="E187" s="169"/>
      <c r="F187" s="12"/>
      <c r="G187" s="254">
        <v>764.21</v>
      </c>
      <c r="H187" s="277">
        <f t="shared" si="24"/>
        <v>766.5</v>
      </c>
      <c r="I187" s="93">
        <f t="shared" si="25"/>
        <v>153.30000000000001</v>
      </c>
      <c r="J187" s="94">
        <f t="shared" si="26"/>
        <v>919.8</v>
      </c>
      <c r="K187" s="200">
        <f t="shared" si="22"/>
        <v>1103.76</v>
      </c>
      <c r="L187" s="305">
        <f t="shared" si="23"/>
        <v>0.29965585375745718</v>
      </c>
    </row>
    <row r="188" spans="1:12" ht="27" customHeight="1" x14ac:dyDescent="0.25">
      <c r="B188" s="116" t="s">
        <v>409</v>
      </c>
      <c r="C188" s="84" t="s">
        <v>1822</v>
      </c>
      <c r="D188" s="173" t="s">
        <v>166</v>
      </c>
      <c r="E188" s="169">
        <v>9401710009</v>
      </c>
      <c r="F188" s="12" t="s">
        <v>336</v>
      </c>
      <c r="G188" s="254">
        <v>784.26</v>
      </c>
      <c r="H188" s="277">
        <f t="shared" si="24"/>
        <v>786.61</v>
      </c>
      <c r="I188" s="93">
        <f t="shared" si="25"/>
        <v>157.322</v>
      </c>
      <c r="J188" s="94">
        <f t="shared" si="26"/>
        <v>943.93200000000002</v>
      </c>
      <c r="K188" s="200">
        <f t="shared" si="22"/>
        <v>1132.72</v>
      </c>
      <c r="L188" s="305">
        <f t="shared" si="23"/>
        <v>0.29964552571850334</v>
      </c>
    </row>
    <row r="189" spans="1:12" ht="45.75" customHeight="1" x14ac:dyDescent="0.25">
      <c r="A189" s="307" t="s">
        <v>1696</v>
      </c>
      <c r="B189" s="105" t="s">
        <v>641</v>
      </c>
      <c r="C189" s="7" t="s">
        <v>1882</v>
      </c>
      <c r="D189" s="173" t="s">
        <v>397</v>
      </c>
      <c r="E189" s="169">
        <v>9401710009</v>
      </c>
      <c r="F189" s="12" t="s">
        <v>336</v>
      </c>
      <c r="G189" s="254">
        <v>793.22</v>
      </c>
      <c r="H189" s="277">
        <f t="shared" si="24"/>
        <v>795.6</v>
      </c>
      <c r="I189" s="93">
        <f t="shared" si="25"/>
        <v>159.12</v>
      </c>
      <c r="J189" s="94">
        <f t="shared" si="26"/>
        <v>954.72</v>
      </c>
      <c r="K189" s="200">
        <f t="shared" si="22"/>
        <v>1145.6600000000001</v>
      </c>
      <c r="L189" s="305">
        <f t="shared" si="23"/>
        <v>0.30004286326617091</v>
      </c>
    </row>
    <row r="190" spans="1:12" ht="34.5" customHeight="1" x14ac:dyDescent="0.25">
      <c r="B190" s="105" t="s">
        <v>775</v>
      </c>
      <c r="C190" s="172" t="s">
        <v>1676</v>
      </c>
      <c r="D190" s="173" t="s">
        <v>781</v>
      </c>
      <c r="E190" s="169">
        <v>9401710009</v>
      </c>
      <c r="F190" s="12" t="s">
        <v>336</v>
      </c>
      <c r="G190" s="254">
        <v>793.22</v>
      </c>
      <c r="H190" s="277">
        <f t="shared" si="24"/>
        <v>795.6</v>
      </c>
      <c r="I190" s="93">
        <f t="shared" si="25"/>
        <v>159.12</v>
      </c>
      <c r="J190" s="94">
        <f t="shared" si="26"/>
        <v>954.72</v>
      </c>
      <c r="K190" s="200">
        <f t="shared" si="22"/>
        <v>1145.6600000000001</v>
      </c>
      <c r="L190" s="305">
        <f t="shared" si="23"/>
        <v>0.30004286326617091</v>
      </c>
    </row>
    <row r="191" spans="1:12" ht="18" hidden="1" customHeight="1" x14ac:dyDescent="0.25">
      <c r="B191" s="105" t="s">
        <v>641</v>
      </c>
      <c r="C191" s="172" t="s">
        <v>729</v>
      </c>
      <c r="D191" s="173" t="s">
        <v>397</v>
      </c>
      <c r="E191" s="169">
        <v>9401710009</v>
      </c>
      <c r="F191" s="12" t="s">
        <v>336</v>
      </c>
      <c r="G191" s="254">
        <v>0</v>
      </c>
      <c r="H191" s="277">
        <f t="shared" si="24"/>
        <v>0</v>
      </c>
      <c r="I191" s="93">
        <f t="shared" si="25"/>
        <v>0</v>
      </c>
      <c r="J191" s="94">
        <f t="shared" si="26"/>
        <v>0</v>
      </c>
      <c r="K191" s="200">
        <f t="shared" si="22"/>
        <v>0</v>
      </c>
      <c r="L191" s="305" t="e">
        <f t="shared" si="23"/>
        <v>#DIV/0!</v>
      </c>
    </row>
    <row r="192" spans="1:12" ht="24" customHeight="1" x14ac:dyDescent="0.25">
      <c r="B192" s="105" t="s">
        <v>1006</v>
      </c>
      <c r="C192" s="172" t="s">
        <v>1007</v>
      </c>
      <c r="D192" s="173" t="s">
        <v>1008</v>
      </c>
      <c r="E192" s="169">
        <v>9401710009</v>
      </c>
      <c r="F192" s="12" t="s">
        <v>336</v>
      </c>
      <c r="G192" s="254">
        <v>815.45</v>
      </c>
      <c r="H192" s="277">
        <f t="shared" si="24"/>
        <v>817.9</v>
      </c>
      <c r="I192" s="93">
        <f t="shared" si="25"/>
        <v>163.58000000000001</v>
      </c>
      <c r="J192" s="94">
        <f t="shared" si="26"/>
        <v>981.48</v>
      </c>
      <c r="K192" s="200">
        <f t="shared" si="22"/>
        <v>1177.78</v>
      </c>
      <c r="L192" s="305">
        <f t="shared" si="23"/>
        <v>0.30044760561651174</v>
      </c>
    </row>
    <row r="193" spans="1:12" ht="22.5" customHeight="1" x14ac:dyDescent="0.25">
      <c r="B193" s="116" t="s">
        <v>1345</v>
      </c>
      <c r="C193" s="172" t="s">
        <v>736</v>
      </c>
      <c r="D193" s="173" t="s">
        <v>118</v>
      </c>
      <c r="E193" s="169">
        <v>9401710009</v>
      </c>
      <c r="F193" s="12" t="s">
        <v>336</v>
      </c>
      <c r="G193" s="254">
        <v>841.99</v>
      </c>
      <c r="H193" s="277">
        <f t="shared" si="24"/>
        <v>844.52</v>
      </c>
      <c r="I193" s="93">
        <f t="shared" si="25"/>
        <v>168.904</v>
      </c>
      <c r="J193" s="94">
        <f t="shared" si="26"/>
        <v>1013.424</v>
      </c>
      <c r="K193" s="200">
        <f t="shared" si="22"/>
        <v>1216.1099999999999</v>
      </c>
      <c r="L193" s="305">
        <f t="shared" si="23"/>
        <v>0.3004786280122147</v>
      </c>
    </row>
    <row r="194" spans="1:12" ht="25.5" customHeight="1" x14ac:dyDescent="0.25">
      <c r="B194" s="105" t="s">
        <v>744</v>
      </c>
      <c r="C194" s="172" t="s">
        <v>1514</v>
      </c>
      <c r="D194" s="173" t="s">
        <v>621</v>
      </c>
      <c r="E194" s="169">
        <v>9401710009</v>
      </c>
      <c r="F194" s="12" t="s">
        <v>336</v>
      </c>
      <c r="G194" s="254">
        <v>851.44</v>
      </c>
      <c r="H194" s="277">
        <f t="shared" si="24"/>
        <v>853.99</v>
      </c>
      <c r="I194" s="93">
        <f t="shared" si="25"/>
        <v>170.798</v>
      </c>
      <c r="J194" s="94">
        <f t="shared" si="26"/>
        <v>1024.788</v>
      </c>
      <c r="K194" s="200">
        <f t="shared" si="22"/>
        <v>1229.75</v>
      </c>
      <c r="L194" s="305">
        <f t="shared" si="23"/>
        <v>0.29949262426008261</v>
      </c>
    </row>
    <row r="195" spans="1:12" ht="32.25" customHeight="1" x14ac:dyDescent="0.25">
      <c r="A195" s="307" t="s">
        <v>1130</v>
      </c>
      <c r="B195" s="105" t="s">
        <v>1129</v>
      </c>
      <c r="C195" s="172" t="s">
        <v>1815</v>
      </c>
      <c r="D195" s="173" t="s">
        <v>1208</v>
      </c>
      <c r="E195" s="169">
        <v>9401710009</v>
      </c>
      <c r="F195" s="12" t="s">
        <v>336</v>
      </c>
      <c r="G195" s="254">
        <v>851.44</v>
      </c>
      <c r="H195" s="277">
        <f t="shared" si="24"/>
        <v>853.99</v>
      </c>
      <c r="I195" s="93">
        <f t="shared" si="25"/>
        <v>170.798</v>
      </c>
      <c r="J195" s="94">
        <f t="shared" si="26"/>
        <v>1024.788</v>
      </c>
      <c r="K195" s="200">
        <f t="shared" si="22"/>
        <v>1229.75</v>
      </c>
      <c r="L195" s="305">
        <f t="shared" si="23"/>
        <v>0.29949262426008261</v>
      </c>
    </row>
    <row r="196" spans="1:12" ht="27" customHeight="1" x14ac:dyDescent="0.25">
      <c r="B196" s="116" t="s">
        <v>1345</v>
      </c>
      <c r="C196" s="172" t="s">
        <v>788</v>
      </c>
      <c r="D196" s="173" t="s">
        <v>118</v>
      </c>
      <c r="E196" s="169">
        <v>9401710009</v>
      </c>
      <c r="F196" s="12" t="s">
        <v>336</v>
      </c>
      <c r="G196" s="254">
        <v>858.36</v>
      </c>
      <c r="H196" s="277">
        <f t="shared" si="24"/>
        <v>860.94</v>
      </c>
      <c r="I196" s="93">
        <f t="shared" si="25"/>
        <v>172.18800000000002</v>
      </c>
      <c r="J196" s="94">
        <f t="shared" si="26"/>
        <v>1033.1280000000002</v>
      </c>
      <c r="K196" s="200">
        <f t="shared" si="22"/>
        <v>1239.75</v>
      </c>
      <c r="L196" s="305">
        <f t="shared" si="23"/>
        <v>0.30057318607576633</v>
      </c>
    </row>
    <row r="197" spans="1:12" ht="60" customHeight="1" x14ac:dyDescent="0.25">
      <c r="B197" s="105" t="s">
        <v>555</v>
      </c>
      <c r="C197" s="172" t="s">
        <v>1821</v>
      </c>
      <c r="D197" s="173" t="s">
        <v>562</v>
      </c>
      <c r="E197" s="169">
        <v>9401710009</v>
      </c>
      <c r="F197" s="12" t="s">
        <v>336</v>
      </c>
      <c r="G197" s="254">
        <v>897.06</v>
      </c>
      <c r="H197" s="277">
        <f t="shared" si="24"/>
        <v>899.75</v>
      </c>
      <c r="I197" s="93">
        <f t="shared" si="25"/>
        <v>179.95000000000002</v>
      </c>
      <c r="J197" s="94">
        <f t="shared" si="26"/>
        <v>1079.7</v>
      </c>
      <c r="K197" s="200">
        <f t="shared" si="22"/>
        <v>1295.6400000000001</v>
      </c>
      <c r="L197" s="305">
        <f t="shared" si="23"/>
        <v>0.29986845918890026</v>
      </c>
    </row>
    <row r="198" spans="1:12" ht="27" customHeight="1" x14ac:dyDescent="0.25">
      <c r="B198" s="105" t="s">
        <v>776</v>
      </c>
      <c r="C198" s="172" t="s">
        <v>1759</v>
      </c>
      <c r="D198" s="173" t="s">
        <v>782</v>
      </c>
      <c r="E198" s="169">
        <v>9401710009</v>
      </c>
      <c r="F198" s="12" t="s">
        <v>336</v>
      </c>
      <c r="G198" s="254">
        <v>897.06</v>
      </c>
      <c r="H198" s="277">
        <f t="shared" si="24"/>
        <v>899.75</v>
      </c>
      <c r="I198" s="93">
        <f t="shared" si="25"/>
        <v>179.95000000000002</v>
      </c>
      <c r="J198" s="94">
        <f t="shared" si="26"/>
        <v>1079.7</v>
      </c>
      <c r="K198" s="200">
        <f t="shared" ref="K198:K261" si="27">ROUND((J198*1.2),2)</f>
        <v>1295.6400000000001</v>
      </c>
      <c r="L198" s="305">
        <f t="shared" si="23"/>
        <v>0.29986845918890026</v>
      </c>
    </row>
    <row r="199" spans="1:12" ht="30" customHeight="1" x14ac:dyDescent="0.25">
      <c r="B199" s="105" t="s">
        <v>555</v>
      </c>
      <c r="C199" s="172" t="s">
        <v>1834</v>
      </c>
      <c r="D199" s="173" t="s">
        <v>562</v>
      </c>
      <c r="E199" s="169">
        <v>9401710009</v>
      </c>
      <c r="F199" s="12" t="s">
        <v>336</v>
      </c>
      <c r="G199" s="254">
        <v>917.05</v>
      </c>
      <c r="H199" s="277">
        <f t="shared" si="24"/>
        <v>919.8</v>
      </c>
      <c r="I199" s="93">
        <f t="shared" si="25"/>
        <v>183.96</v>
      </c>
      <c r="J199" s="94">
        <f t="shared" si="26"/>
        <v>1103.76</v>
      </c>
      <c r="K199" s="200">
        <f t="shared" si="27"/>
        <v>1324.51</v>
      </c>
      <c r="L199" s="305">
        <f t="shared" si="23"/>
        <v>0.2998745978954247</v>
      </c>
    </row>
    <row r="200" spans="1:12" ht="18" hidden="1" customHeight="1" x14ac:dyDescent="0.25">
      <c r="B200" s="105"/>
      <c r="C200" s="172"/>
      <c r="D200" s="173"/>
      <c r="E200" s="169"/>
      <c r="F200" s="12"/>
      <c r="G200" s="254">
        <v>0</v>
      </c>
      <c r="H200" s="277">
        <f t="shared" si="24"/>
        <v>0</v>
      </c>
      <c r="I200" s="93">
        <f t="shared" si="25"/>
        <v>0</v>
      </c>
      <c r="J200" s="94">
        <f t="shared" si="26"/>
        <v>0</v>
      </c>
      <c r="K200" s="200">
        <f t="shared" si="27"/>
        <v>0</v>
      </c>
      <c r="L200" s="305" t="e">
        <f t="shared" si="23"/>
        <v>#DIV/0!</v>
      </c>
    </row>
    <row r="201" spans="1:12" ht="18" hidden="1" customHeight="1" x14ac:dyDescent="0.25">
      <c r="B201" s="110" t="e">
        <f>#REF!</f>
        <v>#REF!</v>
      </c>
      <c r="C201" s="164" t="s">
        <v>110</v>
      </c>
      <c r="D201" s="174" t="s">
        <v>110</v>
      </c>
      <c r="E201" s="169"/>
      <c r="F201" s="12">
        <f>C8</f>
        <v>0</v>
      </c>
      <c r="G201" s="254">
        <v>0</v>
      </c>
      <c r="H201" s="277">
        <f t="shared" si="24"/>
        <v>0</v>
      </c>
      <c r="I201" s="93">
        <f t="shared" si="25"/>
        <v>0</v>
      </c>
      <c r="J201" s="94">
        <f t="shared" si="26"/>
        <v>0</v>
      </c>
      <c r="K201" s="200">
        <f t="shared" si="27"/>
        <v>0</v>
      </c>
      <c r="L201" s="305" t="e">
        <f t="shared" ref="L201:L264" si="28">H201/G201*100-100</f>
        <v>#DIV/0!</v>
      </c>
    </row>
    <row r="202" spans="1:12" ht="36" hidden="1" customHeight="1" x14ac:dyDescent="0.25">
      <c r="B202" s="170" t="s">
        <v>114</v>
      </c>
      <c r="C202" s="38" t="s">
        <v>316</v>
      </c>
      <c r="D202" s="174" t="s">
        <v>317</v>
      </c>
      <c r="E202" s="171" t="s">
        <v>71</v>
      </c>
      <c r="F202" s="161" t="s">
        <v>318</v>
      </c>
      <c r="G202" s="254">
        <v>0</v>
      </c>
      <c r="H202" s="277">
        <f t="shared" si="24"/>
        <v>0</v>
      </c>
      <c r="I202" s="93">
        <f t="shared" si="25"/>
        <v>0</v>
      </c>
      <c r="J202" s="94">
        <f t="shared" si="26"/>
        <v>0</v>
      </c>
      <c r="K202" s="200">
        <f t="shared" si="27"/>
        <v>0</v>
      </c>
      <c r="L202" s="305" t="e">
        <f t="shared" si="28"/>
        <v>#DIV/0!</v>
      </c>
    </row>
    <row r="203" spans="1:12" ht="23.25" customHeight="1" x14ac:dyDescent="0.25">
      <c r="B203" s="105" t="s">
        <v>1346</v>
      </c>
      <c r="C203" s="84" t="s">
        <v>24</v>
      </c>
      <c r="D203" s="173" t="s">
        <v>314</v>
      </c>
      <c r="E203" s="169">
        <v>9401710009</v>
      </c>
      <c r="F203" s="12" t="s">
        <v>336</v>
      </c>
      <c r="G203" s="254">
        <v>1030.8900000000001</v>
      </c>
      <c r="H203" s="277">
        <f t="shared" si="24"/>
        <v>1033.98</v>
      </c>
      <c r="I203" s="93">
        <f t="shared" si="25"/>
        <v>206.79600000000002</v>
      </c>
      <c r="J203" s="94">
        <f t="shared" si="26"/>
        <v>1240.7760000000001</v>
      </c>
      <c r="K203" s="200">
        <f t="shared" si="27"/>
        <v>1488.93</v>
      </c>
      <c r="L203" s="305">
        <f t="shared" si="28"/>
        <v>0.29974100049470564</v>
      </c>
    </row>
    <row r="204" spans="1:12" ht="23.25" customHeight="1" x14ac:dyDescent="0.25">
      <c r="B204" s="105" t="s">
        <v>615</v>
      </c>
      <c r="C204" s="172" t="s">
        <v>396</v>
      </c>
      <c r="D204" s="173" t="s">
        <v>313</v>
      </c>
      <c r="E204" s="169">
        <v>9401710009</v>
      </c>
      <c r="F204" s="12" t="s">
        <v>336</v>
      </c>
      <c r="G204" s="254">
        <v>1051.3</v>
      </c>
      <c r="H204" s="277">
        <f t="shared" si="24"/>
        <v>1054.45</v>
      </c>
      <c r="I204" s="93">
        <f t="shared" si="25"/>
        <v>210.89</v>
      </c>
      <c r="J204" s="94">
        <f t="shared" si="26"/>
        <v>1265.3400000000001</v>
      </c>
      <c r="K204" s="200">
        <f t="shared" si="27"/>
        <v>1518.41</v>
      </c>
      <c r="L204" s="305">
        <f t="shared" si="28"/>
        <v>0.29962903072386382</v>
      </c>
    </row>
    <row r="205" spans="1:12" ht="34.5" customHeight="1" x14ac:dyDescent="0.25">
      <c r="A205" s="307" t="s">
        <v>1657</v>
      </c>
      <c r="B205" s="105" t="s">
        <v>615</v>
      </c>
      <c r="C205" s="172" t="s">
        <v>1857</v>
      </c>
      <c r="D205" s="173" t="s">
        <v>313</v>
      </c>
      <c r="E205" s="169">
        <v>9401710009</v>
      </c>
      <c r="F205" s="12" t="s">
        <v>336</v>
      </c>
      <c r="G205" s="254">
        <v>1135.32</v>
      </c>
      <c r="H205" s="277">
        <f t="shared" ref="H205:H268" si="29">ROUND((G205*1.003),2)</f>
        <v>1138.73</v>
      </c>
      <c r="I205" s="93">
        <f t="shared" si="25"/>
        <v>227.74600000000001</v>
      </c>
      <c r="J205" s="94">
        <f t="shared" si="26"/>
        <v>1366.4760000000001</v>
      </c>
      <c r="K205" s="200">
        <f t="shared" si="27"/>
        <v>1639.77</v>
      </c>
      <c r="L205" s="305">
        <f t="shared" si="28"/>
        <v>0.30035584680972249</v>
      </c>
    </row>
    <row r="206" spans="1:12" ht="34.5" customHeight="1" x14ac:dyDescent="0.25">
      <c r="B206" s="105" t="s">
        <v>783</v>
      </c>
      <c r="C206" s="172" t="s">
        <v>1752</v>
      </c>
      <c r="D206" s="173" t="s">
        <v>784</v>
      </c>
      <c r="E206" s="169">
        <v>9401710009</v>
      </c>
      <c r="F206" s="12" t="s">
        <v>336</v>
      </c>
      <c r="G206" s="254">
        <v>1147.76</v>
      </c>
      <c r="H206" s="277">
        <f t="shared" si="29"/>
        <v>1151.2</v>
      </c>
      <c r="I206" s="93">
        <f t="shared" si="25"/>
        <v>230.24</v>
      </c>
      <c r="J206" s="94">
        <f t="shared" si="26"/>
        <v>1381.44</v>
      </c>
      <c r="K206" s="200">
        <f t="shared" si="27"/>
        <v>1657.73</v>
      </c>
      <c r="L206" s="305">
        <f t="shared" si="28"/>
        <v>0.29971422597058961</v>
      </c>
    </row>
    <row r="207" spans="1:12" ht="25.5" customHeight="1" x14ac:dyDescent="0.25">
      <c r="B207" s="105" t="s">
        <v>1113</v>
      </c>
      <c r="C207" s="172" t="s">
        <v>1547</v>
      </c>
      <c r="D207" s="173" t="s">
        <v>801</v>
      </c>
      <c r="E207" s="169">
        <v>9401710009</v>
      </c>
      <c r="F207" s="12" t="s">
        <v>336</v>
      </c>
      <c r="G207" s="254">
        <v>1147.76</v>
      </c>
      <c r="H207" s="277">
        <f t="shared" si="29"/>
        <v>1151.2</v>
      </c>
      <c r="I207" s="93">
        <f t="shared" si="25"/>
        <v>230.24</v>
      </c>
      <c r="J207" s="94">
        <f t="shared" si="26"/>
        <v>1381.44</v>
      </c>
      <c r="K207" s="200">
        <f t="shared" si="27"/>
        <v>1657.73</v>
      </c>
      <c r="L207" s="305">
        <f t="shared" si="28"/>
        <v>0.29971422597058961</v>
      </c>
    </row>
    <row r="208" spans="1:12" ht="23.25" customHeight="1" x14ac:dyDescent="0.25">
      <c r="B208" s="116" t="s">
        <v>410</v>
      </c>
      <c r="C208" s="84" t="s">
        <v>1513</v>
      </c>
      <c r="D208" s="173" t="s">
        <v>145</v>
      </c>
      <c r="E208" s="169">
        <v>9401710009</v>
      </c>
      <c r="F208" s="12" t="s">
        <v>336</v>
      </c>
      <c r="G208" s="254">
        <v>1153.25</v>
      </c>
      <c r="H208" s="277">
        <f t="shared" si="29"/>
        <v>1156.71</v>
      </c>
      <c r="I208" s="93">
        <f t="shared" si="25"/>
        <v>231.34200000000001</v>
      </c>
      <c r="J208" s="94">
        <f t="shared" si="26"/>
        <v>1388.0520000000001</v>
      </c>
      <c r="K208" s="200">
        <f t="shared" si="27"/>
        <v>1665.66</v>
      </c>
      <c r="L208" s="305">
        <f t="shared" si="28"/>
        <v>0.30002167786689427</v>
      </c>
    </row>
    <row r="209" spans="2:12" ht="49.5" customHeight="1" x14ac:dyDescent="0.25">
      <c r="B209" s="105" t="s">
        <v>783</v>
      </c>
      <c r="C209" s="172" t="s">
        <v>1859</v>
      </c>
      <c r="D209" s="173" t="s">
        <v>784</v>
      </c>
      <c r="E209" s="169">
        <v>9401710009</v>
      </c>
      <c r="F209" s="12" t="s">
        <v>336</v>
      </c>
      <c r="G209" s="254">
        <v>1170.57</v>
      </c>
      <c r="H209" s="277">
        <f t="shared" si="29"/>
        <v>1174.08</v>
      </c>
      <c r="I209" s="93">
        <f t="shared" si="25"/>
        <v>234.816</v>
      </c>
      <c r="J209" s="94">
        <f t="shared" si="26"/>
        <v>1408.896</v>
      </c>
      <c r="K209" s="200">
        <f t="shared" si="27"/>
        <v>1690.68</v>
      </c>
      <c r="L209" s="305">
        <f t="shared" si="28"/>
        <v>0.29985391732232358</v>
      </c>
    </row>
    <row r="210" spans="2:12" ht="23.25" customHeight="1" x14ac:dyDescent="0.25">
      <c r="B210" s="116" t="s">
        <v>410</v>
      </c>
      <c r="C210" s="84" t="s">
        <v>1621</v>
      </c>
      <c r="D210" s="173" t="s">
        <v>145</v>
      </c>
      <c r="E210" s="169">
        <v>9401710009</v>
      </c>
      <c r="F210" s="12" t="s">
        <v>336</v>
      </c>
      <c r="G210" s="254">
        <v>1175.08</v>
      </c>
      <c r="H210" s="277">
        <f t="shared" si="29"/>
        <v>1178.6099999999999</v>
      </c>
      <c r="I210" s="93">
        <f t="shared" si="25"/>
        <v>235.72199999999998</v>
      </c>
      <c r="J210" s="94">
        <f t="shared" si="26"/>
        <v>1414.3319999999999</v>
      </c>
      <c r="K210" s="200">
        <f t="shared" si="27"/>
        <v>1697.2</v>
      </c>
      <c r="L210" s="305">
        <f t="shared" si="28"/>
        <v>0.30040507880313783</v>
      </c>
    </row>
    <row r="211" spans="2:12" ht="17.25" customHeight="1" x14ac:dyDescent="0.25">
      <c r="B211" s="13" t="s">
        <v>70</v>
      </c>
      <c r="C211" s="84"/>
      <c r="D211" s="173"/>
      <c r="E211" s="10"/>
      <c r="F211" s="12"/>
      <c r="G211" s="254"/>
      <c r="H211" s="277">
        <f t="shared" si="29"/>
        <v>0</v>
      </c>
      <c r="I211" s="93"/>
      <c r="J211" s="94"/>
      <c r="K211" s="200"/>
      <c r="L211" s="305" t="e">
        <f t="shared" si="28"/>
        <v>#DIV/0!</v>
      </c>
    </row>
    <row r="212" spans="2:12" ht="19.5" customHeight="1" x14ac:dyDescent="0.25">
      <c r="B212" s="105" t="s">
        <v>182</v>
      </c>
      <c r="C212" s="84" t="s">
        <v>1601</v>
      </c>
      <c r="D212" s="173" t="s">
        <v>338</v>
      </c>
      <c r="E212" s="169">
        <v>9401710009</v>
      </c>
      <c r="F212" s="12" t="s">
        <v>337</v>
      </c>
      <c r="G212" s="254">
        <v>142.35</v>
      </c>
      <c r="H212" s="277">
        <f t="shared" si="29"/>
        <v>142.78</v>
      </c>
      <c r="I212" s="93">
        <f>H212*20%</f>
        <v>28.556000000000001</v>
      </c>
      <c r="J212" s="94">
        <f>H212+I212</f>
        <v>171.33600000000001</v>
      </c>
      <c r="K212" s="200">
        <f t="shared" si="27"/>
        <v>205.6</v>
      </c>
      <c r="L212" s="305">
        <f t="shared" si="28"/>
        <v>0.30207235686687284</v>
      </c>
    </row>
    <row r="213" spans="2:12" ht="18" customHeight="1" x14ac:dyDescent="0.25">
      <c r="B213" s="13" t="s">
        <v>78</v>
      </c>
      <c r="C213" s="84"/>
      <c r="D213" s="173"/>
      <c r="E213" s="10"/>
      <c r="F213" s="12"/>
      <c r="G213" s="254"/>
      <c r="H213" s="277">
        <f t="shared" si="29"/>
        <v>0</v>
      </c>
      <c r="I213" s="93"/>
      <c r="J213" s="94"/>
      <c r="K213" s="200"/>
      <c r="L213" s="305" t="e">
        <f t="shared" si="28"/>
        <v>#DIV/0!</v>
      </c>
    </row>
    <row r="214" spans="2:12" ht="18" hidden="1" customHeight="1" x14ac:dyDescent="0.25">
      <c r="B214" s="111" t="s">
        <v>79</v>
      </c>
      <c r="C214" s="84" t="s">
        <v>38</v>
      </c>
      <c r="D214" s="173" t="s">
        <v>375</v>
      </c>
      <c r="E214" s="169" t="s">
        <v>478</v>
      </c>
      <c r="F214" s="12" t="s">
        <v>158</v>
      </c>
      <c r="G214" s="254">
        <v>0</v>
      </c>
      <c r="H214" s="277">
        <f t="shared" si="29"/>
        <v>0</v>
      </c>
      <c r="I214" s="93">
        <f t="shared" ref="I214:I232" si="30">H214*20%</f>
        <v>0</v>
      </c>
      <c r="J214" s="94">
        <f t="shared" ref="J214:J232" si="31">H214+I214</f>
        <v>0</v>
      </c>
      <c r="K214" s="200">
        <f t="shared" si="27"/>
        <v>0</v>
      </c>
      <c r="L214" s="305" t="e">
        <f t="shared" si="28"/>
        <v>#DIV/0!</v>
      </c>
    </row>
    <row r="215" spans="2:12" ht="31.5" customHeight="1" x14ac:dyDescent="0.25">
      <c r="B215" s="61" t="s">
        <v>1081</v>
      </c>
      <c r="C215" s="84" t="s">
        <v>418</v>
      </c>
      <c r="D215" s="173" t="s">
        <v>148</v>
      </c>
      <c r="E215" s="169">
        <v>9506999000</v>
      </c>
      <c r="F215" s="12"/>
      <c r="G215" s="254">
        <v>35.97</v>
      </c>
      <c r="H215" s="277">
        <f t="shared" si="29"/>
        <v>36.08</v>
      </c>
      <c r="I215" s="93">
        <f t="shared" si="30"/>
        <v>7.2160000000000002</v>
      </c>
      <c r="J215" s="94">
        <f t="shared" si="31"/>
        <v>43.295999999999999</v>
      </c>
      <c r="K215" s="200">
        <f t="shared" si="27"/>
        <v>51.96</v>
      </c>
      <c r="L215" s="305">
        <f t="shared" si="28"/>
        <v>0.30581039755350048</v>
      </c>
    </row>
    <row r="216" spans="2:12" ht="33.75" customHeight="1" x14ac:dyDescent="0.25">
      <c r="B216" s="61" t="s">
        <v>1082</v>
      </c>
      <c r="C216" s="84" t="s">
        <v>1508</v>
      </c>
      <c r="D216" s="173" t="s">
        <v>149</v>
      </c>
      <c r="E216" s="169"/>
      <c r="F216" s="12"/>
      <c r="G216" s="254">
        <v>95.97</v>
      </c>
      <c r="H216" s="277">
        <f t="shared" si="29"/>
        <v>96.26</v>
      </c>
      <c r="I216" s="93">
        <f t="shared" si="30"/>
        <v>19.252000000000002</v>
      </c>
      <c r="J216" s="94">
        <f t="shared" si="31"/>
        <v>115.512</v>
      </c>
      <c r="K216" s="200">
        <f t="shared" si="27"/>
        <v>138.61000000000001</v>
      </c>
      <c r="L216" s="305">
        <f t="shared" si="28"/>
        <v>0.30217776388454354</v>
      </c>
    </row>
    <row r="217" spans="2:12" ht="20.25" customHeight="1" x14ac:dyDescent="0.25">
      <c r="B217" s="111" t="s">
        <v>412</v>
      </c>
      <c r="C217" s="84" t="s">
        <v>413</v>
      </c>
      <c r="D217" s="173" t="s">
        <v>146</v>
      </c>
      <c r="E217" s="169">
        <v>9506999000</v>
      </c>
      <c r="F217" s="12" t="s">
        <v>337</v>
      </c>
      <c r="G217" s="254">
        <v>215.28</v>
      </c>
      <c r="H217" s="277">
        <f t="shared" si="29"/>
        <v>215.93</v>
      </c>
      <c r="I217" s="93">
        <f t="shared" si="30"/>
        <v>43.186000000000007</v>
      </c>
      <c r="J217" s="94">
        <f t="shared" si="31"/>
        <v>259.11599999999999</v>
      </c>
      <c r="K217" s="200">
        <f t="shared" si="27"/>
        <v>310.94</v>
      </c>
      <c r="L217" s="305">
        <f t="shared" si="28"/>
        <v>0.30193236714977445</v>
      </c>
    </row>
    <row r="218" spans="2:12" ht="18" hidden="1" customHeight="1" x14ac:dyDescent="0.25">
      <c r="B218" s="111" t="s">
        <v>414</v>
      </c>
      <c r="C218" s="84" t="s">
        <v>415</v>
      </c>
      <c r="D218" s="173" t="s">
        <v>147</v>
      </c>
      <c r="E218" s="169">
        <v>9506999000</v>
      </c>
      <c r="F218" s="12"/>
      <c r="G218" s="254">
        <v>0</v>
      </c>
      <c r="H218" s="277">
        <f t="shared" si="29"/>
        <v>0</v>
      </c>
      <c r="I218" s="93">
        <f t="shared" si="30"/>
        <v>0</v>
      </c>
      <c r="J218" s="94">
        <f t="shared" si="31"/>
        <v>0</v>
      </c>
      <c r="K218" s="200">
        <f t="shared" si="27"/>
        <v>0</v>
      </c>
      <c r="L218" s="305" t="e">
        <f t="shared" si="28"/>
        <v>#DIV/0!</v>
      </c>
    </row>
    <row r="219" spans="2:12" ht="19.5" customHeight="1" x14ac:dyDescent="0.25">
      <c r="B219" s="111" t="s">
        <v>76</v>
      </c>
      <c r="C219" s="198" t="s">
        <v>39</v>
      </c>
      <c r="D219" s="173" t="s">
        <v>77</v>
      </c>
      <c r="E219" s="169">
        <v>9506999000</v>
      </c>
      <c r="F219" s="12" t="s">
        <v>373</v>
      </c>
      <c r="G219" s="254">
        <v>314.33</v>
      </c>
      <c r="H219" s="277">
        <f t="shared" si="29"/>
        <v>315.27</v>
      </c>
      <c r="I219" s="93">
        <f t="shared" si="30"/>
        <v>63.054000000000002</v>
      </c>
      <c r="J219" s="94">
        <f t="shared" si="31"/>
        <v>378.32399999999996</v>
      </c>
      <c r="K219" s="200">
        <f t="shared" si="27"/>
        <v>453.99</v>
      </c>
      <c r="L219" s="305">
        <f t="shared" si="28"/>
        <v>0.29904877040051758</v>
      </c>
    </row>
    <row r="220" spans="2:12" ht="20.25" customHeight="1" x14ac:dyDescent="0.3">
      <c r="B220" s="111" t="s">
        <v>730</v>
      </c>
      <c r="C220" s="198" t="s">
        <v>547</v>
      </c>
      <c r="D220" s="173" t="s">
        <v>476</v>
      </c>
      <c r="E220" s="169">
        <v>9506999000</v>
      </c>
      <c r="F220" s="12" t="s">
        <v>158</v>
      </c>
      <c r="G220" s="254">
        <v>611.69000000000005</v>
      </c>
      <c r="H220" s="277">
        <f t="shared" si="29"/>
        <v>613.53</v>
      </c>
      <c r="I220" s="93">
        <f t="shared" si="30"/>
        <v>122.706</v>
      </c>
      <c r="J220" s="94">
        <f t="shared" si="31"/>
        <v>736.23599999999999</v>
      </c>
      <c r="K220" s="200">
        <f t="shared" si="27"/>
        <v>883.48</v>
      </c>
      <c r="L220" s="305">
        <f t="shared" si="28"/>
        <v>0.30080596380517477</v>
      </c>
    </row>
    <row r="221" spans="2:12" ht="19.5" customHeight="1" x14ac:dyDescent="0.3">
      <c r="B221" s="111" t="s">
        <v>731</v>
      </c>
      <c r="C221" s="198" t="s">
        <v>297</v>
      </c>
      <c r="D221" s="173" t="s">
        <v>298</v>
      </c>
      <c r="E221" s="169">
        <v>9506999000</v>
      </c>
      <c r="F221" s="12" t="s">
        <v>158</v>
      </c>
      <c r="G221" s="254">
        <v>818.3</v>
      </c>
      <c r="H221" s="277">
        <f t="shared" si="29"/>
        <v>820.75</v>
      </c>
      <c r="I221" s="93">
        <f t="shared" si="30"/>
        <v>164.15</v>
      </c>
      <c r="J221" s="94">
        <f t="shared" si="31"/>
        <v>984.9</v>
      </c>
      <c r="K221" s="200">
        <f t="shared" si="27"/>
        <v>1181.8800000000001</v>
      </c>
      <c r="L221" s="305">
        <f t="shared" si="28"/>
        <v>0.29940119760479433</v>
      </c>
    </row>
    <row r="222" spans="2:12" ht="24.75" customHeight="1" x14ac:dyDescent="0.25">
      <c r="B222" s="110" t="s">
        <v>695</v>
      </c>
      <c r="C222" s="84" t="s">
        <v>306</v>
      </c>
      <c r="D222" s="173" t="s">
        <v>305</v>
      </c>
      <c r="E222" s="169">
        <v>9506999000</v>
      </c>
      <c r="F222" s="12" t="s">
        <v>158</v>
      </c>
      <c r="G222" s="254">
        <v>111.99</v>
      </c>
      <c r="H222" s="277">
        <f t="shared" si="29"/>
        <v>112.33</v>
      </c>
      <c r="I222" s="93">
        <f t="shared" si="30"/>
        <v>22.466000000000001</v>
      </c>
      <c r="J222" s="94">
        <f t="shared" si="31"/>
        <v>134.79599999999999</v>
      </c>
      <c r="K222" s="200">
        <f t="shared" si="27"/>
        <v>161.76</v>
      </c>
      <c r="L222" s="305">
        <f t="shared" si="28"/>
        <v>0.30359853558353223</v>
      </c>
    </row>
    <row r="223" spans="2:12" ht="21" customHeight="1" x14ac:dyDescent="0.25">
      <c r="B223" s="111" t="s">
        <v>416</v>
      </c>
      <c r="C223" s="84" t="s">
        <v>417</v>
      </c>
      <c r="D223" s="173" t="s">
        <v>150</v>
      </c>
      <c r="E223" s="169">
        <v>9506999000</v>
      </c>
      <c r="F223" s="12" t="s">
        <v>158</v>
      </c>
      <c r="G223" s="254">
        <v>167.64</v>
      </c>
      <c r="H223" s="277">
        <f t="shared" si="29"/>
        <v>168.14</v>
      </c>
      <c r="I223" s="93">
        <f t="shared" si="30"/>
        <v>33.628</v>
      </c>
      <c r="J223" s="94">
        <f t="shared" si="31"/>
        <v>201.76799999999997</v>
      </c>
      <c r="K223" s="200">
        <f t="shared" si="27"/>
        <v>242.12</v>
      </c>
      <c r="L223" s="305">
        <f t="shared" si="28"/>
        <v>0.29825817227391838</v>
      </c>
    </row>
    <row r="224" spans="2:12" ht="21" customHeight="1" x14ac:dyDescent="0.25">
      <c r="B224" s="110" t="s">
        <v>257</v>
      </c>
      <c r="C224" s="84" t="s">
        <v>294</v>
      </c>
      <c r="D224" s="173" t="s">
        <v>295</v>
      </c>
      <c r="E224" s="169">
        <v>9506999000</v>
      </c>
      <c r="F224" s="12" t="s">
        <v>158</v>
      </c>
      <c r="G224" s="254">
        <v>380.41</v>
      </c>
      <c r="H224" s="277">
        <f t="shared" si="29"/>
        <v>381.55</v>
      </c>
      <c r="I224" s="93">
        <f t="shared" si="30"/>
        <v>76.31</v>
      </c>
      <c r="J224" s="94">
        <f t="shared" si="31"/>
        <v>457.86</v>
      </c>
      <c r="K224" s="200">
        <f t="shared" si="27"/>
        <v>549.42999999999995</v>
      </c>
      <c r="L224" s="305">
        <f t="shared" si="28"/>
        <v>0.29967666465128673</v>
      </c>
    </row>
    <row r="225" spans="1:12" ht="36" customHeight="1" x14ac:dyDescent="0.25">
      <c r="B225" s="116" t="s">
        <v>746</v>
      </c>
      <c r="C225" s="84" t="s">
        <v>540</v>
      </c>
      <c r="D225" s="173"/>
      <c r="E225" s="169">
        <v>9506999000</v>
      </c>
      <c r="F225" s="12" t="s">
        <v>158</v>
      </c>
      <c r="G225" s="254">
        <v>475.45</v>
      </c>
      <c r="H225" s="277">
        <f t="shared" si="29"/>
        <v>476.88</v>
      </c>
      <c r="I225" s="93">
        <f t="shared" si="30"/>
        <v>95.376000000000005</v>
      </c>
      <c r="J225" s="94">
        <f t="shared" si="31"/>
        <v>572.25599999999997</v>
      </c>
      <c r="K225" s="200">
        <f t="shared" si="27"/>
        <v>686.71</v>
      </c>
      <c r="L225" s="305">
        <f t="shared" si="28"/>
        <v>0.30076769376381662</v>
      </c>
    </row>
    <row r="226" spans="1:12" ht="36" customHeight="1" x14ac:dyDescent="0.25">
      <c r="B226" s="116" t="s">
        <v>745</v>
      </c>
      <c r="C226" s="84" t="s">
        <v>268</v>
      </c>
      <c r="D226" s="173" t="s">
        <v>576</v>
      </c>
      <c r="E226" s="169">
        <v>9506999000</v>
      </c>
      <c r="F226" s="12" t="s">
        <v>158</v>
      </c>
      <c r="G226" s="254">
        <v>476.81</v>
      </c>
      <c r="H226" s="277">
        <f t="shared" si="29"/>
        <v>478.24</v>
      </c>
      <c r="I226" s="93">
        <f t="shared" si="30"/>
        <v>95.64800000000001</v>
      </c>
      <c r="J226" s="94">
        <f t="shared" si="31"/>
        <v>573.88800000000003</v>
      </c>
      <c r="K226" s="200">
        <f t="shared" si="27"/>
        <v>688.67</v>
      </c>
      <c r="L226" s="305">
        <f t="shared" si="28"/>
        <v>0.29990981732765931</v>
      </c>
    </row>
    <row r="227" spans="1:12" ht="18" hidden="1" customHeight="1" x14ac:dyDescent="0.25">
      <c r="B227" s="35" t="e">
        <f>#REF!</f>
        <v>#REF!</v>
      </c>
      <c r="C227" s="164" t="s">
        <v>211</v>
      </c>
      <c r="D227" s="174" t="s">
        <v>211</v>
      </c>
      <c r="E227" s="169">
        <v>9506999000</v>
      </c>
      <c r="F227" s="12"/>
      <c r="G227" s="254">
        <v>0</v>
      </c>
      <c r="H227" s="277">
        <f t="shared" si="29"/>
        <v>0</v>
      </c>
      <c r="I227" s="93">
        <f t="shared" si="30"/>
        <v>0</v>
      </c>
      <c r="J227" s="94">
        <f t="shared" si="31"/>
        <v>0</v>
      </c>
      <c r="K227" s="200">
        <f t="shared" si="27"/>
        <v>0</v>
      </c>
      <c r="L227" s="305" t="e">
        <f t="shared" si="28"/>
        <v>#DIV/0!</v>
      </c>
    </row>
    <row r="228" spans="1:12" ht="30" hidden="1" customHeight="1" x14ac:dyDescent="0.25">
      <c r="B228" s="20" t="s">
        <v>114</v>
      </c>
      <c r="C228" s="38" t="s">
        <v>316</v>
      </c>
      <c r="D228" s="174" t="s">
        <v>317</v>
      </c>
      <c r="E228" s="169">
        <v>9506999000</v>
      </c>
      <c r="F228" s="161" t="s">
        <v>318</v>
      </c>
      <c r="G228" s="254">
        <v>0</v>
      </c>
      <c r="H228" s="277">
        <f t="shared" si="29"/>
        <v>0</v>
      </c>
      <c r="I228" s="93">
        <f t="shared" si="30"/>
        <v>0</v>
      </c>
      <c r="J228" s="94">
        <f t="shared" si="31"/>
        <v>0</v>
      </c>
      <c r="K228" s="200">
        <f t="shared" si="27"/>
        <v>0</v>
      </c>
      <c r="L228" s="305" t="e">
        <f t="shared" si="28"/>
        <v>#DIV/0!</v>
      </c>
    </row>
    <row r="229" spans="1:12" ht="18" hidden="1" customHeight="1" x14ac:dyDescent="0.25">
      <c r="B229" s="56" t="s">
        <v>679</v>
      </c>
      <c r="C229" s="84" t="s">
        <v>411</v>
      </c>
      <c r="D229" s="173"/>
      <c r="E229" s="169">
        <v>9506999000</v>
      </c>
      <c r="F229" s="12"/>
      <c r="G229" s="254">
        <v>0</v>
      </c>
      <c r="H229" s="277">
        <f t="shared" si="29"/>
        <v>0</v>
      </c>
      <c r="I229" s="93">
        <f t="shared" si="30"/>
        <v>0</v>
      </c>
      <c r="J229" s="94">
        <f t="shared" si="31"/>
        <v>0</v>
      </c>
      <c r="K229" s="200">
        <f t="shared" si="27"/>
        <v>0</v>
      </c>
      <c r="L229" s="305" t="e">
        <f t="shared" si="28"/>
        <v>#DIV/0!</v>
      </c>
    </row>
    <row r="230" spans="1:12" ht="34.5" customHeight="1" x14ac:dyDescent="0.25">
      <c r="B230" s="102" t="s">
        <v>680</v>
      </c>
      <c r="C230" s="84" t="s">
        <v>584</v>
      </c>
      <c r="D230" s="173" t="s">
        <v>645</v>
      </c>
      <c r="E230" s="169">
        <v>9506999000</v>
      </c>
      <c r="F230" s="12" t="s">
        <v>158</v>
      </c>
      <c r="G230" s="254">
        <v>516.87</v>
      </c>
      <c r="H230" s="277">
        <f t="shared" si="29"/>
        <v>518.41999999999996</v>
      </c>
      <c r="I230" s="93">
        <f t="shared" si="30"/>
        <v>103.684</v>
      </c>
      <c r="J230" s="94">
        <f t="shared" si="31"/>
        <v>622.10399999999993</v>
      </c>
      <c r="K230" s="200">
        <f t="shared" si="27"/>
        <v>746.52</v>
      </c>
      <c r="L230" s="305">
        <f t="shared" si="28"/>
        <v>0.29988198192967275</v>
      </c>
    </row>
    <row r="231" spans="1:12" ht="36" customHeight="1" x14ac:dyDescent="0.25">
      <c r="A231" s="307" t="s">
        <v>1574</v>
      </c>
      <c r="B231" s="102" t="s">
        <v>1074</v>
      </c>
      <c r="C231" s="84" t="s">
        <v>1065</v>
      </c>
      <c r="D231" s="173" t="s">
        <v>645</v>
      </c>
      <c r="E231" s="169">
        <v>9506999000</v>
      </c>
      <c r="F231" s="12" t="s">
        <v>158</v>
      </c>
      <c r="G231" s="254">
        <v>516.87</v>
      </c>
      <c r="H231" s="277">
        <f t="shared" si="29"/>
        <v>518.41999999999996</v>
      </c>
      <c r="I231" s="93">
        <f t="shared" si="30"/>
        <v>103.684</v>
      </c>
      <c r="J231" s="94">
        <f t="shared" si="31"/>
        <v>622.10399999999993</v>
      </c>
      <c r="K231" s="200">
        <f t="shared" si="27"/>
        <v>746.52</v>
      </c>
      <c r="L231" s="305">
        <f t="shared" si="28"/>
        <v>0.29988198192967275</v>
      </c>
    </row>
    <row r="232" spans="1:12" ht="35.25" customHeight="1" x14ac:dyDescent="0.25">
      <c r="B232" s="57" t="s">
        <v>717</v>
      </c>
      <c r="C232" s="84" t="s">
        <v>585</v>
      </c>
      <c r="D232" s="173" t="s">
        <v>646</v>
      </c>
      <c r="E232" s="169">
        <v>9506999000</v>
      </c>
      <c r="F232" s="12" t="s">
        <v>158</v>
      </c>
      <c r="G232" s="254">
        <v>631.75</v>
      </c>
      <c r="H232" s="277">
        <f t="shared" si="29"/>
        <v>633.65</v>
      </c>
      <c r="I232" s="93">
        <f t="shared" si="30"/>
        <v>126.73</v>
      </c>
      <c r="J232" s="94">
        <f t="shared" si="31"/>
        <v>760.38</v>
      </c>
      <c r="K232" s="200">
        <f t="shared" si="27"/>
        <v>912.46</v>
      </c>
      <c r="L232" s="305">
        <f t="shared" si="28"/>
        <v>0.30075187969924855</v>
      </c>
    </row>
    <row r="233" spans="1:12" ht="18.75" customHeight="1" x14ac:dyDescent="0.25">
      <c r="B233" s="103" t="s">
        <v>686</v>
      </c>
      <c r="C233" s="84"/>
      <c r="D233" s="173"/>
      <c r="E233" s="10"/>
      <c r="F233" s="12"/>
      <c r="G233" s="254"/>
      <c r="H233" s="277">
        <f t="shared" si="29"/>
        <v>0</v>
      </c>
      <c r="I233" s="93"/>
      <c r="J233" s="94"/>
      <c r="K233" s="200"/>
      <c r="L233" s="305" t="e">
        <f t="shared" si="28"/>
        <v>#DIV/0!</v>
      </c>
    </row>
    <row r="234" spans="1:12" ht="18" hidden="1" customHeight="1" x14ac:dyDescent="0.25">
      <c r="B234" s="45" t="s">
        <v>681</v>
      </c>
      <c r="C234" s="84" t="s">
        <v>341</v>
      </c>
      <c r="D234" s="173" t="s">
        <v>339</v>
      </c>
      <c r="E234" s="169" t="s">
        <v>477</v>
      </c>
      <c r="F234" s="12" t="s">
        <v>340</v>
      </c>
      <c r="G234" s="254">
        <v>0</v>
      </c>
      <c r="H234" s="277">
        <f t="shared" si="29"/>
        <v>0</v>
      </c>
      <c r="I234" s="93">
        <f>H234*20%</f>
        <v>0</v>
      </c>
      <c r="J234" s="94">
        <f>H234+I234</f>
        <v>0</v>
      </c>
      <c r="K234" s="200">
        <f t="shared" si="27"/>
        <v>0</v>
      </c>
      <c r="L234" s="305" t="e">
        <f t="shared" si="28"/>
        <v>#DIV/0!</v>
      </c>
    </row>
    <row r="235" spans="1:12" ht="18" hidden="1" customHeight="1" x14ac:dyDescent="0.25">
      <c r="B235" s="45" t="s">
        <v>682</v>
      </c>
      <c r="C235" s="84" t="s">
        <v>486</v>
      </c>
      <c r="D235" s="173" t="s">
        <v>485</v>
      </c>
      <c r="E235" s="169" t="s">
        <v>477</v>
      </c>
      <c r="F235" s="12" t="s">
        <v>340</v>
      </c>
      <c r="G235" s="254">
        <v>0</v>
      </c>
      <c r="H235" s="277">
        <f t="shared" si="29"/>
        <v>0</v>
      </c>
      <c r="I235" s="93">
        <f>H235*20%</f>
        <v>0</v>
      </c>
      <c r="J235" s="94">
        <f>H235+I235</f>
        <v>0</v>
      </c>
      <c r="K235" s="200">
        <f t="shared" si="27"/>
        <v>0</v>
      </c>
      <c r="L235" s="305" t="e">
        <f t="shared" si="28"/>
        <v>#DIV/0!</v>
      </c>
    </row>
    <row r="236" spans="1:12" ht="22.5" customHeight="1" x14ac:dyDescent="0.25">
      <c r="B236" s="36" t="s">
        <v>683</v>
      </c>
      <c r="C236" s="84" t="s">
        <v>392</v>
      </c>
      <c r="D236" s="173" t="s">
        <v>390</v>
      </c>
      <c r="E236" s="169">
        <v>9403202000</v>
      </c>
      <c r="F236" s="12" t="s">
        <v>340</v>
      </c>
      <c r="G236" s="254">
        <v>123.34</v>
      </c>
      <c r="H236" s="277">
        <f t="shared" si="29"/>
        <v>123.71</v>
      </c>
      <c r="I236" s="93">
        <f>H236*20%</f>
        <v>24.742000000000001</v>
      </c>
      <c r="J236" s="94">
        <f>H236+I236</f>
        <v>148.452</v>
      </c>
      <c r="K236" s="200">
        <f t="shared" si="27"/>
        <v>178.14</v>
      </c>
      <c r="L236" s="305">
        <f t="shared" si="28"/>
        <v>0.2999837846602702</v>
      </c>
    </row>
    <row r="237" spans="1:12" ht="33.75" customHeight="1" x14ac:dyDescent="0.25">
      <c r="B237" s="45" t="s">
        <v>684</v>
      </c>
      <c r="C237" s="84" t="s">
        <v>480</v>
      </c>
      <c r="D237" s="173" t="s">
        <v>391</v>
      </c>
      <c r="E237" s="169">
        <v>9403202000</v>
      </c>
      <c r="F237" s="12" t="s">
        <v>340</v>
      </c>
      <c r="G237" s="254">
        <v>238.02</v>
      </c>
      <c r="H237" s="277">
        <f t="shared" si="29"/>
        <v>238.73</v>
      </c>
      <c r="I237" s="93">
        <f>H237*20%</f>
        <v>47.746000000000002</v>
      </c>
      <c r="J237" s="94">
        <f>H237+I237</f>
        <v>286.476</v>
      </c>
      <c r="K237" s="200">
        <f t="shared" si="27"/>
        <v>343.77</v>
      </c>
      <c r="L237" s="305">
        <f t="shared" si="28"/>
        <v>0.2982942609864665</v>
      </c>
    </row>
    <row r="238" spans="1:12" ht="15.75" customHeight="1" x14ac:dyDescent="0.25">
      <c r="B238" s="103" t="s">
        <v>685</v>
      </c>
      <c r="C238" s="84"/>
      <c r="D238" s="173"/>
      <c r="E238" s="10"/>
      <c r="F238" s="12"/>
      <c r="G238" s="254"/>
      <c r="H238" s="277">
        <f t="shared" si="29"/>
        <v>0</v>
      </c>
      <c r="I238" s="93"/>
      <c r="J238" s="94"/>
      <c r="K238" s="200"/>
      <c r="L238" s="305" t="e">
        <f t="shared" si="28"/>
        <v>#DIV/0!</v>
      </c>
    </row>
    <row r="239" spans="1:12" ht="20.25" customHeight="1" x14ac:dyDescent="0.25">
      <c r="B239" s="60" t="s">
        <v>687</v>
      </c>
      <c r="C239" s="84" t="s">
        <v>804</v>
      </c>
      <c r="D239" s="173" t="s">
        <v>481</v>
      </c>
      <c r="E239" s="169">
        <v>9403202000</v>
      </c>
      <c r="F239" s="12" t="s">
        <v>340</v>
      </c>
      <c r="G239" s="254">
        <v>131.38999999999999</v>
      </c>
      <c r="H239" s="277">
        <f t="shared" si="29"/>
        <v>131.78</v>
      </c>
      <c r="I239" s="93">
        <f t="shared" ref="I239:I302" si="32">H239*20%</f>
        <v>26.356000000000002</v>
      </c>
      <c r="J239" s="94">
        <f t="shared" ref="J239:J302" si="33">H239+I239</f>
        <v>158.136</v>
      </c>
      <c r="K239" s="200">
        <f t="shared" si="27"/>
        <v>189.76</v>
      </c>
      <c r="L239" s="305">
        <f t="shared" si="28"/>
        <v>0.29682624248421519</v>
      </c>
    </row>
    <row r="240" spans="1:12" ht="20.25" customHeight="1" x14ac:dyDescent="0.25">
      <c r="B240" s="60" t="s">
        <v>687</v>
      </c>
      <c r="C240" s="84" t="s">
        <v>805</v>
      </c>
      <c r="D240" s="173" t="s">
        <v>806</v>
      </c>
      <c r="E240" s="169">
        <v>9403202000</v>
      </c>
      <c r="F240" s="12" t="s">
        <v>340</v>
      </c>
      <c r="G240" s="254">
        <v>131.38999999999999</v>
      </c>
      <c r="H240" s="277">
        <f t="shared" si="29"/>
        <v>131.78</v>
      </c>
      <c r="I240" s="93">
        <f t="shared" si="32"/>
        <v>26.356000000000002</v>
      </c>
      <c r="J240" s="94">
        <f t="shared" si="33"/>
        <v>158.136</v>
      </c>
      <c r="K240" s="200">
        <f t="shared" si="27"/>
        <v>189.76</v>
      </c>
      <c r="L240" s="305">
        <f t="shared" si="28"/>
        <v>0.29682624248421519</v>
      </c>
    </row>
    <row r="241" spans="2:12" ht="18" customHeight="1" x14ac:dyDescent="0.25">
      <c r="B241" s="60" t="s">
        <v>688</v>
      </c>
      <c r="C241" s="84" t="s">
        <v>808</v>
      </c>
      <c r="D241" s="173" t="s">
        <v>482</v>
      </c>
      <c r="E241" s="169">
        <v>9403202000</v>
      </c>
      <c r="F241" s="12" t="s">
        <v>340</v>
      </c>
      <c r="G241" s="254">
        <v>152.29</v>
      </c>
      <c r="H241" s="277">
        <f t="shared" si="29"/>
        <v>152.75</v>
      </c>
      <c r="I241" s="93">
        <f t="shared" si="32"/>
        <v>30.55</v>
      </c>
      <c r="J241" s="94">
        <f t="shared" si="33"/>
        <v>183.3</v>
      </c>
      <c r="K241" s="200">
        <f t="shared" si="27"/>
        <v>219.96</v>
      </c>
      <c r="L241" s="305">
        <f t="shared" si="28"/>
        <v>0.30205528925077374</v>
      </c>
    </row>
    <row r="242" spans="2:12" ht="18" customHeight="1" x14ac:dyDescent="0.25">
      <c r="B242" s="60" t="s">
        <v>688</v>
      </c>
      <c r="C242" s="84" t="s">
        <v>807</v>
      </c>
      <c r="D242" s="173" t="s">
        <v>809</v>
      </c>
      <c r="E242" s="169">
        <v>9403202000</v>
      </c>
      <c r="F242" s="12" t="s">
        <v>340</v>
      </c>
      <c r="G242" s="254">
        <v>152.29</v>
      </c>
      <c r="H242" s="277">
        <f t="shared" si="29"/>
        <v>152.75</v>
      </c>
      <c r="I242" s="93">
        <f t="shared" si="32"/>
        <v>30.55</v>
      </c>
      <c r="J242" s="94">
        <f t="shared" si="33"/>
        <v>183.3</v>
      </c>
      <c r="K242" s="200">
        <f t="shared" si="27"/>
        <v>219.96</v>
      </c>
      <c r="L242" s="305">
        <f t="shared" si="28"/>
        <v>0.30205528925077374</v>
      </c>
    </row>
    <row r="243" spans="2:12" ht="18" hidden="1" customHeight="1" x14ac:dyDescent="0.25">
      <c r="B243" s="60" t="s">
        <v>689</v>
      </c>
      <c r="C243" s="84" t="s">
        <v>759</v>
      </c>
      <c r="D243" s="173" t="s">
        <v>483</v>
      </c>
      <c r="E243" s="169" t="s">
        <v>477</v>
      </c>
      <c r="F243" s="12" t="s">
        <v>340</v>
      </c>
      <c r="G243" s="254">
        <v>0</v>
      </c>
      <c r="H243" s="277">
        <f t="shared" si="29"/>
        <v>0</v>
      </c>
      <c r="I243" s="93">
        <f t="shared" si="32"/>
        <v>0</v>
      </c>
      <c r="J243" s="94">
        <f t="shared" si="33"/>
        <v>0</v>
      </c>
      <c r="K243" s="200">
        <f t="shared" si="27"/>
        <v>0</v>
      </c>
      <c r="L243" s="305" t="e">
        <f t="shared" si="28"/>
        <v>#DIV/0!</v>
      </c>
    </row>
    <row r="244" spans="2:12" ht="18" hidden="1" customHeight="1" x14ac:dyDescent="0.25">
      <c r="B244" s="60" t="s">
        <v>690</v>
      </c>
      <c r="C244" s="84" t="s">
        <v>760</v>
      </c>
      <c r="D244" s="173" t="s">
        <v>484</v>
      </c>
      <c r="E244" s="169" t="s">
        <v>477</v>
      </c>
      <c r="F244" s="12" t="s">
        <v>340</v>
      </c>
      <c r="G244" s="254">
        <v>0</v>
      </c>
      <c r="H244" s="277">
        <f t="shared" si="29"/>
        <v>0</v>
      </c>
      <c r="I244" s="93">
        <f t="shared" si="32"/>
        <v>0</v>
      </c>
      <c r="J244" s="94">
        <f t="shared" si="33"/>
        <v>0</v>
      </c>
      <c r="K244" s="200">
        <f t="shared" si="27"/>
        <v>0</v>
      </c>
      <c r="L244" s="305" t="e">
        <f t="shared" si="28"/>
        <v>#DIV/0!</v>
      </c>
    </row>
    <row r="245" spans="2:12" ht="29.25" hidden="1" customHeight="1" x14ac:dyDescent="0.25">
      <c r="B245" s="45" t="s">
        <v>1075</v>
      </c>
      <c r="C245" s="84" t="s">
        <v>365</v>
      </c>
      <c r="D245" s="173" t="s">
        <v>367</v>
      </c>
      <c r="E245" s="169"/>
      <c r="F245" s="12"/>
      <c r="G245" s="254">
        <v>78.58</v>
      </c>
      <c r="H245" s="277">
        <f t="shared" si="29"/>
        <v>78.819999999999993</v>
      </c>
      <c r="I245" s="93">
        <f t="shared" si="32"/>
        <v>15.763999999999999</v>
      </c>
      <c r="J245" s="94">
        <f t="shared" si="33"/>
        <v>94.583999999999989</v>
      </c>
      <c r="K245" s="200">
        <f t="shared" si="27"/>
        <v>113.5</v>
      </c>
      <c r="L245" s="305">
        <f t="shared" si="28"/>
        <v>0.30542122677526606</v>
      </c>
    </row>
    <row r="246" spans="2:12" ht="29.25" hidden="1" customHeight="1" x14ac:dyDescent="0.25">
      <c r="B246" s="45" t="s">
        <v>1076</v>
      </c>
      <c r="C246" s="84" t="s">
        <v>366</v>
      </c>
      <c r="D246" s="173" t="s">
        <v>368</v>
      </c>
      <c r="E246" s="169"/>
      <c r="F246" s="12"/>
      <c r="G246" s="254">
        <v>67.88</v>
      </c>
      <c r="H246" s="277">
        <f t="shared" si="29"/>
        <v>68.08</v>
      </c>
      <c r="I246" s="93">
        <f t="shared" si="32"/>
        <v>13.616</v>
      </c>
      <c r="J246" s="94">
        <f t="shared" si="33"/>
        <v>81.695999999999998</v>
      </c>
      <c r="K246" s="200">
        <f t="shared" si="27"/>
        <v>98.04</v>
      </c>
      <c r="L246" s="305">
        <f t="shared" si="28"/>
        <v>0.29463759575722293</v>
      </c>
    </row>
    <row r="247" spans="2:12" ht="21.75" customHeight="1" x14ac:dyDescent="0.25">
      <c r="B247" s="61" t="s">
        <v>1350</v>
      </c>
      <c r="C247" s="84" t="s">
        <v>549</v>
      </c>
      <c r="D247" s="173" t="s">
        <v>1207</v>
      </c>
      <c r="E247" s="169">
        <v>9403202009</v>
      </c>
      <c r="F247" s="12" t="s">
        <v>340</v>
      </c>
      <c r="G247" s="254">
        <v>139.80000000000001</v>
      </c>
      <c r="H247" s="277">
        <f t="shared" si="29"/>
        <v>140.22</v>
      </c>
      <c r="I247" s="93">
        <f t="shared" si="32"/>
        <v>28.044</v>
      </c>
      <c r="J247" s="94">
        <f t="shared" si="33"/>
        <v>168.26400000000001</v>
      </c>
      <c r="K247" s="200">
        <f t="shared" si="27"/>
        <v>201.92</v>
      </c>
      <c r="L247" s="305">
        <f t="shared" si="28"/>
        <v>0.3004291845493583</v>
      </c>
    </row>
    <row r="248" spans="2:12" ht="21.75" customHeight="1" x14ac:dyDescent="0.25">
      <c r="B248" s="61" t="s">
        <v>1770</v>
      </c>
      <c r="C248" s="84" t="s">
        <v>1124</v>
      </c>
      <c r="D248" s="173" t="s">
        <v>1771</v>
      </c>
      <c r="E248" s="169">
        <v>9403202009</v>
      </c>
      <c r="F248" s="12" t="s">
        <v>340</v>
      </c>
      <c r="G248" s="254">
        <v>139.80000000000001</v>
      </c>
      <c r="H248" s="277">
        <f t="shared" si="29"/>
        <v>140.22</v>
      </c>
      <c r="I248" s="93">
        <f t="shared" si="32"/>
        <v>28.044</v>
      </c>
      <c r="J248" s="94">
        <f t="shared" si="33"/>
        <v>168.26400000000001</v>
      </c>
      <c r="K248" s="200">
        <f t="shared" si="27"/>
        <v>201.92</v>
      </c>
      <c r="L248" s="305">
        <f t="shared" si="28"/>
        <v>0.3004291845493583</v>
      </c>
    </row>
    <row r="249" spans="2:12" ht="25.5" customHeight="1" x14ac:dyDescent="0.25">
      <c r="B249" s="61" t="s">
        <v>1351</v>
      </c>
      <c r="C249" s="84" t="s">
        <v>552</v>
      </c>
      <c r="D249" s="173" t="s">
        <v>1204</v>
      </c>
      <c r="E249" s="169">
        <v>9403202009</v>
      </c>
      <c r="F249" s="12" t="s">
        <v>340</v>
      </c>
      <c r="G249" s="254">
        <v>153.88999999999999</v>
      </c>
      <c r="H249" s="277">
        <f t="shared" si="29"/>
        <v>154.35</v>
      </c>
      <c r="I249" s="93">
        <f t="shared" si="32"/>
        <v>30.87</v>
      </c>
      <c r="J249" s="94">
        <f t="shared" si="33"/>
        <v>185.22</v>
      </c>
      <c r="K249" s="200">
        <f t="shared" si="27"/>
        <v>222.26</v>
      </c>
      <c r="L249" s="305">
        <f t="shared" si="28"/>
        <v>0.29891480927936698</v>
      </c>
    </row>
    <row r="250" spans="2:12" ht="18" x14ac:dyDescent="0.25">
      <c r="B250" s="61" t="s">
        <v>1352</v>
      </c>
      <c r="C250" s="84" t="s">
        <v>551</v>
      </c>
      <c r="D250" s="173" t="s">
        <v>1206</v>
      </c>
      <c r="E250" s="169">
        <v>9403202009</v>
      </c>
      <c r="F250" s="12" t="s">
        <v>340</v>
      </c>
      <c r="G250" s="254">
        <v>345.46</v>
      </c>
      <c r="H250" s="277">
        <f t="shared" si="29"/>
        <v>346.5</v>
      </c>
      <c r="I250" s="93">
        <f t="shared" si="32"/>
        <v>69.3</v>
      </c>
      <c r="J250" s="94">
        <f t="shared" si="33"/>
        <v>415.8</v>
      </c>
      <c r="K250" s="200">
        <f t="shared" si="27"/>
        <v>498.96</v>
      </c>
      <c r="L250" s="305">
        <f t="shared" si="28"/>
        <v>0.30104787819141166</v>
      </c>
    </row>
    <row r="251" spans="2:12" ht="18" x14ac:dyDescent="0.25">
      <c r="B251" s="61" t="s">
        <v>1353</v>
      </c>
      <c r="C251" s="84" t="s">
        <v>550</v>
      </c>
      <c r="D251" s="173" t="s">
        <v>1205</v>
      </c>
      <c r="E251" s="169">
        <v>9403202009</v>
      </c>
      <c r="F251" s="12" t="s">
        <v>340</v>
      </c>
      <c r="G251" s="254">
        <v>367.5</v>
      </c>
      <c r="H251" s="277">
        <f t="shared" si="29"/>
        <v>368.6</v>
      </c>
      <c r="I251" s="93">
        <f t="shared" si="32"/>
        <v>73.720000000000013</v>
      </c>
      <c r="J251" s="94">
        <f t="shared" si="33"/>
        <v>442.32000000000005</v>
      </c>
      <c r="K251" s="200">
        <f t="shared" si="27"/>
        <v>530.78</v>
      </c>
      <c r="L251" s="305">
        <f t="shared" si="28"/>
        <v>0.29931972789117367</v>
      </c>
    </row>
    <row r="252" spans="2:12" ht="18" hidden="1" customHeight="1" x14ac:dyDescent="0.25">
      <c r="B252" s="144"/>
      <c r="C252" s="84"/>
      <c r="D252" s="173"/>
      <c r="E252" s="10"/>
      <c r="F252" s="12"/>
      <c r="G252" s="254">
        <v>0</v>
      </c>
      <c r="H252" s="277">
        <f t="shared" si="29"/>
        <v>0</v>
      </c>
      <c r="I252" s="93">
        <f t="shared" si="32"/>
        <v>0</v>
      </c>
      <c r="J252" s="94">
        <f t="shared" si="33"/>
        <v>0</v>
      </c>
      <c r="K252" s="200">
        <f t="shared" si="27"/>
        <v>0</v>
      </c>
      <c r="L252" s="305" t="e">
        <f t="shared" si="28"/>
        <v>#DIV/0!</v>
      </c>
    </row>
    <row r="253" spans="2:12" ht="18" hidden="1" customHeight="1" x14ac:dyDescent="0.25">
      <c r="B253" s="144"/>
      <c r="C253" s="84"/>
      <c r="D253" s="173"/>
      <c r="E253" s="10"/>
      <c r="F253" s="12"/>
      <c r="G253" s="254">
        <v>0</v>
      </c>
      <c r="H253" s="277">
        <f t="shared" si="29"/>
        <v>0</v>
      </c>
      <c r="I253" s="93">
        <f t="shared" si="32"/>
        <v>0</v>
      </c>
      <c r="J253" s="94">
        <f t="shared" si="33"/>
        <v>0</v>
      </c>
      <c r="K253" s="200">
        <f t="shared" si="27"/>
        <v>0</v>
      </c>
      <c r="L253" s="305" t="e">
        <f t="shared" si="28"/>
        <v>#DIV/0!</v>
      </c>
    </row>
    <row r="254" spans="2:12" ht="18" hidden="1" customHeight="1" x14ac:dyDescent="0.25">
      <c r="B254" s="35" t="e">
        <f>#REF!</f>
        <v>#REF!</v>
      </c>
      <c r="C254" s="164" t="s">
        <v>431</v>
      </c>
      <c r="D254" s="174" t="s">
        <v>431</v>
      </c>
      <c r="E254" s="169"/>
      <c r="F254" s="12">
        <f>F227</f>
        <v>0</v>
      </c>
      <c r="G254" s="254">
        <v>0</v>
      </c>
      <c r="H254" s="277">
        <f t="shared" si="29"/>
        <v>0</v>
      </c>
      <c r="I254" s="93">
        <f t="shared" si="32"/>
        <v>0</v>
      </c>
      <c r="J254" s="94">
        <f t="shared" si="33"/>
        <v>0</v>
      </c>
      <c r="K254" s="200">
        <f t="shared" si="27"/>
        <v>0</v>
      </c>
      <c r="L254" s="305" t="e">
        <f t="shared" si="28"/>
        <v>#DIV/0!</v>
      </c>
    </row>
    <row r="255" spans="2:12" ht="30" hidden="1" customHeight="1" x14ac:dyDescent="0.25">
      <c r="B255" s="20" t="s">
        <v>114</v>
      </c>
      <c r="C255" s="38" t="s">
        <v>316</v>
      </c>
      <c r="D255" s="174" t="s">
        <v>317</v>
      </c>
      <c r="E255" s="171" t="s">
        <v>71</v>
      </c>
      <c r="F255" s="161" t="s">
        <v>318</v>
      </c>
      <c r="G255" s="254">
        <v>0</v>
      </c>
      <c r="H255" s="277">
        <f t="shared" si="29"/>
        <v>0</v>
      </c>
      <c r="I255" s="93">
        <f t="shared" si="32"/>
        <v>0</v>
      </c>
      <c r="J255" s="94">
        <f t="shared" si="33"/>
        <v>0</v>
      </c>
      <c r="K255" s="200">
        <f t="shared" si="27"/>
        <v>0</v>
      </c>
      <c r="L255" s="305" t="e">
        <f t="shared" si="28"/>
        <v>#DIV/0!</v>
      </c>
    </row>
    <row r="256" spans="2:12" ht="18" hidden="1" customHeight="1" x14ac:dyDescent="0.25">
      <c r="B256" s="14" t="s">
        <v>55</v>
      </c>
      <c r="C256" s="84"/>
      <c r="D256" s="173"/>
      <c r="E256" s="169"/>
      <c r="F256" s="12"/>
      <c r="G256" s="254">
        <v>0</v>
      </c>
      <c r="H256" s="277">
        <f t="shared" si="29"/>
        <v>0</v>
      </c>
      <c r="I256" s="93">
        <f t="shared" si="32"/>
        <v>0</v>
      </c>
      <c r="J256" s="94">
        <f t="shared" si="33"/>
        <v>0</v>
      </c>
      <c r="K256" s="200">
        <f t="shared" si="27"/>
        <v>0</v>
      </c>
      <c r="L256" s="305" t="e">
        <f t="shared" si="28"/>
        <v>#DIV/0!</v>
      </c>
    </row>
    <row r="257" spans="2:12" ht="18" hidden="1" customHeight="1" x14ac:dyDescent="0.25">
      <c r="B257" s="105" t="s">
        <v>168</v>
      </c>
      <c r="C257" s="84" t="s">
        <v>169</v>
      </c>
      <c r="D257" s="173" t="s">
        <v>448</v>
      </c>
      <c r="E257" s="169" t="s">
        <v>473</v>
      </c>
      <c r="F257" s="33" t="s">
        <v>454</v>
      </c>
      <c r="G257" s="254">
        <v>0</v>
      </c>
      <c r="H257" s="277">
        <f t="shared" si="29"/>
        <v>0</v>
      </c>
      <c r="I257" s="93">
        <f t="shared" si="32"/>
        <v>0</v>
      </c>
      <c r="J257" s="94">
        <f t="shared" si="33"/>
        <v>0</v>
      </c>
      <c r="K257" s="200">
        <f t="shared" si="27"/>
        <v>0</v>
      </c>
      <c r="L257" s="305" t="e">
        <f t="shared" si="28"/>
        <v>#DIV/0!</v>
      </c>
    </row>
    <row r="258" spans="2:12" ht="18" hidden="1" customHeight="1" x14ac:dyDescent="0.25">
      <c r="B258" s="105" t="s">
        <v>168</v>
      </c>
      <c r="C258" s="84" t="s">
        <v>810</v>
      </c>
      <c r="D258" s="173" t="s">
        <v>448</v>
      </c>
      <c r="E258" s="169" t="s">
        <v>473</v>
      </c>
      <c r="F258" s="33" t="s">
        <v>454</v>
      </c>
      <c r="G258" s="254">
        <v>0</v>
      </c>
      <c r="H258" s="277">
        <f t="shared" si="29"/>
        <v>0</v>
      </c>
      <c r="I258" s="93">
        <f t="shared" si="32"/>
        <v>0</v>
      </c>
      <c r="J258" s="94">
        <f t="shared" si="33"/>
        <v>0</v>
      </c>
      <c r="K258" s="200">
        <f t="shared" si="27"/>
        <v>0</v>
      </c>
      <c r="L258" s="305" t="e">
        <f t="shared" si="28"/>
        <v>#DIV/0!</v>
      </c>
    </row>
    <row r="259" spans="2:12" ht="18" hidden="1" customHeight="1" x14ac:dyDescent="0.25">
      <c r="B259" s="105" t="s">
        <v>171</v>
      </c>
      <c r="C259" s="84" t="s">
        <v>817</v>
      </c>
      <c r="D259" s="173" t="s">
        <v>170</v>
      </c>
      <c r="E259" s="169" t="s">
        <v>473</v>
      </c>
      <c r="F259" s="33" t="s">
        <v>454</v>
      </c>
      <c r="G259" s="254">
        <v>0</v>
      </c>
      <c r="H259" s="277">
        <f t="shared" si="29"/>
        <v>0</v>
      </c>
      <c r="I259" s="93">
        <f t="shared" si="32"/>
        <v>0</v>
      </c>
      <c r="J259" s="94">
        <f t="shared" si="33"/>
        <v>0</v>
      </c>
      <c r="K259" s="200">
        <f t="shared" si="27"/>
        <v>0</v>
      </c>
      <c r="L259" s="305" t="e">
        <f t="shared" si="28"/>
        <v>#DIV/0!</v>
      </c>
    </row>
    <row r="260" spans="2:12" ht="18" hidden="1" customHeight="1" x14ac:dyDescent="0.25">
      <c r="B260" s="105" t="s">
        <v>171</v>
      </c>
      <c r="C260" s="84" t="s">
        <v>811</v>
      </c>
      <c r="D260" s="173" t="s">
        <v>170</v>
      </c>
      <c r="E260" s="169" t="s">
        <v>473</v>
      </c>
      <c r="F260" s="33" t="s">
        <v>454</v>
      </c>
      <c r="G260" s="254">
        <v>0</v>
      </c>
      <c r="H260" s="277">
        <f t="shared" si="29"/>
        <v>0</v>
      </c>
      <c r="I260" s="93">
        <f t="shared" si="32"/>
        <v>0</v>
      </c>
      <c r="J260" s="94">
        <f t="shared" si="33"/>
        <v>0</v>
      </c>
      <c r="K260" s="200">
        <f t="shared" si="27"/>
        <v>0</v>
      </c>
      <c r="L260" s="305" t="e">
        <f t="shared" si="28"/>
        <v>#DIV/0!</v>
      </c>
    </row>
    <row r="261" spans="2:12" ht="18" hidden="1" customHeight="1" x14ac:dyDescent="0.25">
      <c r="B261" s="105" t="s">
        <v>4</v>
      </c>
      <c r="C261" s="84" t="s">
        <v>816</v>
      </c>
      <c r="D261" s="173" t="s">
        <v>3</v>
      </c>
      <c r="E261" s="169" t="s">
        <v>473</v>
      </c>
      <c r="F261" s="33" t="s">
        <v>454</v>
      </c>
      <c r="G261" s="254">
        <v>0</v>
      </c>
      <c r="H261" s="277">
        <f t="shared" si="29"/>
        <v>0</v>
      </c>
      <c r="I261" s="93">
        <f t="shared" si="32"/>
        <v>0</v>
      </c>
      <c r="J261" s="94">
        <f t="shared" si="33"/>
        <v>0</v>
      </c>
      <c r="K261" s="200">
        <f t="shared" si="27"/>
        <v>0</v>
      </c>
      <c r="L261" s="305" t="e">
        <f t="shared" si="28"/>
        <v>#DIV/0!</v>
      </c>
    </row>
    <row r="262" spans="2:12" ht="18" hidden="1" customHeight="1" x14ac:dyDescent="0.25">
      <c r="B262" s="105" t="s">
        <v>4</v>
      </c>
      <c r="C262" s="84" t="s">
        <v>812</v>
      </c>
      <c r="D262" s="173" t="s">
        <v>3</v>
      </c>
      <c r="E262" s="169" t="s">
        <v>473</v>
      </c>
      <c r="F262" s="33" t="s">
        <v>454</v>
      </c>
      <c r="G262" s="254">
        <v>0</v>
      </c>
      <c r="H262" s="277">
        <f t="shared" si="29"/>
        <v>0</v>
      </c>
      <c r="I262" s="93">
        <f t="shared" si="32"/>
        <v>0</v>
      </c>
      <c r="J262" s="94">
        <f t="shared" si="33"/>
        <v>0</v>
      </c>
      <c r="K262" s="200">
        <f t="shared" ref="K262:K325" si="34">ROUND((J262*1.2),2)</f>
        <v>0</v>
      </c>
      <c r="L262" s="305" t="e">
        <f t="shared" si="28"/>
        <v>#DIV/0!</v>
      </c>
    </row>
    <row r="263" spans="2:12" ht="18" hidden="1" customHeight="1" x14ac:dyDescent="0.25">
      <c r="B263" s="105" t="s">
        <v>570</v>
      </c>
      <c r="C263" s="84" t="s">
        <v>813</v>
      </c>
      <c r="D263" s="173" t="s">
        <v>737</v>
      </c>
      <c r="E263" s="169" t="s">
        <v>473</v>
      </c>
      <c r="F263" s="33" t="s">
        <v>454</v>
      </c>
      <c r="G263" s="254">
        <v>0</v>
      </c>
      <c r="H263" s="277">
        <f t="shared" si="29"/>
        <v>0</v>
      </c>
      <c r="I263" s="93">
        <f t="shared" si="32"/>
        <v>0</v>
      </c>
      <c r="J263" s="94">
        <f t="shared" si="33"/>
        <v>0</v>
      </c>
      <c r="K263" s="200">
        <f t="shared" si="34"/>
        <v>0</v>
      </c>
      <c r="L263" s="305" t="e">
        <f t="shared" si="28"/>
        <v>#DIV/0!</v>
      </c>
    </row>
    <row r="264" spans="2:12" ht="18" hidden="1" customHeight="1" x14ac:dyDescent="0.25">
      <c r="B264" s="105" t="s">
        <v>570</v>
      </c>
      <c r="C264" s="84" t="s">
        <v>819</v>
      </c>
      <c r="D264" s="173" t="s">
        <v>737</v>
      </c>
      <c r="E264" s="169" t="s">
        <v>473</v>
      </c>
      <c r="F264" s="33" t="s">
        <v>454</v>
      </c>
      <c r="G264" s="254">
        <v>0</v>
      </c>
      <c r="H264" s="277">
        <f t="shared" si="29"/>
        <v>0</v>
      </c>
      <c r="I264" s="93">
        <f t="shared" si="32"/>
        <v>0</v>
      </c>
      <c r="J264" s="94">
        <f t="shared" si="33"/>
        <v>0</v>
      </c>
      <c r="K264" s="200">
        <f t="shared" si="34"/>
        <v>0</v>
      </c>
      <c r="L264" s="305" t="e">
        <f t="shared" si="28"/>
        <v>#DIV/0!</v>
      </c>
    </row>
    <row r="265" spans="2:12" ht="18" hidden="1" customHeight="1" x14ac:dyDescent="0.25">
      <c r="B265" s="105" t="s">
        <v>1</v>
      </c>
      <c r="C265" s="84" t="s">
        <v>815</v>
      </c>
      <c r="D265" s="173" t="s">
        <v>2</v>
      </c>
      <c r="E265" s="169" t="s">
        <v>473</v>
      </c>
      <c r="F265" s="33" t="s">
        <v>454</v>
      </c>
      <c r="G265" s="254">
        <v>0</v>
      </c>
      <c r="H265" s="277">
        <f t="shared" si="29"/>
        <v>0</v>
      </c>
      <c r="I265" s="93">
        <f t="shared" si="32"/>
        <v>0</v>
      </c>
      <c r="J265" s="94">
        <f t="shared" si="33"/>
        <v>0</v>
      </c>
      <c r="K265" s="200">
        <f t="shared" si="34"/>
        <v>0</v>
      </c>
      <c r="L265" s="305" t="e">
        <f t="shared" ref="L265:L328" si="35">H265/G265*100-100</f>
        <v>#DIV/0!</v>
      </c>
    </row>
    <row r="266" spans="2:12" ht="18" hidden="1" customHeight="1" x14ac:dyDescent="0.25">
      <c r="B266" s="105" t="s">
        <v>1</v>
      </c>
      <c r="C266" s="84" t="s">
        <v>814</v>
      </c>
      <c r="D266" s="173" t="s">
        <v>2</v>
      </c>
      <c r="E266" s="169" t="s">
        <v>473</v>
      </c>
      <c r="F266" s="33" t="s">
        <v>454</v>
      </c>
      <c r="G266" s="254">
        <v>0</v>
      </c>
      <c r="H266" s="277">
        <f t="shared" si="29"/>
        <v>0</v>
      </c>
      <c r="I266" s="93">
        <f t="shared" si="32"/>
        <v>0</v>
      </c>
      <c r="J266" s="94">
        <f t="shared" si="33"/>
        <v>0</v>
      </c>
      <c r="K266" s="200">
        <f t="shared" si="34"/>
        <v>0</v>
      </c>
      <c r="L266" s="305" t="e">
        <f t="shared" si="35"/>
        <v>#DIV/0!</v>
      </c>
    </row>
    <row r="267" spans="2:12" ht="18" hidden="1" customHeight="1" x14ac:dyDescent="0.25">
      <c r="B267" s="14" t="s">
        <v>382</v>
      </c>
      <c r="C267" s="84"/>
      <c r="D267" s="173"/>
      <c r="E267" s="169"/>
      <c r="F267" s="33"/>
      <c r="G267" s="254">
        <v>0</v>
      </c>
      <c r="H267" s="277">
        <f t="shared" si="29"/>
        <v>0</v>
      </c>
      <c r="I267" s="93">
        <f t="shared" si="32"/>
        <v>0</v>
      </c>
      <c r="J267" s="94">
        <f t="shared" si="33"/>
        <v>0</v>
      </c>
      <c r="K267" s="200">
        <f t="shared" si="34"/>
        <v>0</v>
      </c>
      <c r="L267" s="305" t="e">
        <f t="shared" si="35"/>
        <v>#DIV/0!</v>
      </c>
    </row>
    <row r="268" spans="2:12" ht="33" hidden="1" customHeight="1" x14ac:dyDescent="0.25">
      <c r="B268" s="45" t="s">
        <v>691</v>
      </c>
      <c r="C268" s="84" t="s">
        <v>383</v>
      </c>
      <c r="D268" s="173" t="s">
        <v>384</v>
      </c>
      <c r="E268" s="169" t="s">
        <v>473</v>
      </c>
      <c r="F268" s="12" t="s">
        <v>385</v>
      </c>
      <c r="G268" s="254">
        <v>0</v>
      </c>
      <c r="H268" s="277">
        <f t="shared" si="29"/>
        <v>0</v>
      </c>
      <c r="I268" s="93">
        <f t="shared" si="32"/>
        <v>0</v>
      </c>
      <c r="J268" s="94">
        <f t="shared" si="33"/>
        <v>0</v>
      </c>
      <c r="K268" s="200">
        <f t="shared" si="34"/>
        <v>0</v>
      </c>
      <c r="L268" s="305" t="e">
        <f t="shared" si="35"/>
        <v>#DIV/0!</v>
      </c>
    </row>
    <row r="269" spans="2:12" ht="33.75" hidden="1" customHeight="1" x14ac:dyDescent="0.25">
      <c r="B269" s="61" t="s">
        <v>692</v>
      </c>
      <c r="C269" s="84" t="s">
        <v>471</v>
      </c>
      <c r="D269" s="173" t="s">
        <v>472</v>
      </c>
      <c r="E269" s="169" t="s">
        <v>473</v>
      </c>
      <c r="F269" s="12" t="s">
        <v>385</v>
      </c>
      <c r="G269" s="254">
        <v>0</v>
      </c>
      <c r="H269" s="277">
        <f t="shared" ref="H269:H332" si="36">ROUND((G269*1.003),2)</f>
        <v>0</v>
      </c>
      <c r="I269" s="93">
        <f t="shared" si="32"/>
        <v>0</v>
      </c>
      <c r="J269" s="94">
        <f t="shared" si="33"/>
        <v>0</v>
      </c>
      <c r="K269" s="200">
        <f t="shared" si="34"/>
        <v>0</v>
      </c>
      <c r="L269" s="305" t="e">
        <f t="shared" si="35"/>
        <v>#DIV/0!</v>
      </c>
    </row>
    <row r="270" spans="2:12" ht="18" hidden="1" customHeight="1" x14ac:dyDescent="0.25">
      <c r="B270" s="144"/>
      <c r="C270" s="84"/>
      <c r="D270" s="173"/>
      <c r="E270" s="10"/>
      <c r="F270" s="12"/>
      <c r="G270" s="254">
        <v>0</v>
      </c>
      <c r="H270" s="277">
        <f t="shared" si="36"/>
        <v>0</v>
      </c>
      <c r="I270" s="93">
        <f t="shared" si="32"/>
        <v>0</v>
      </c>
      <c r="J270" s="94">
        <f t="shared" si="33"/>
        <v>0</v>
      </c>
      <c r="K270" s="200">
        <f t="shared" si="34"/>
        <v>0</v>
      </c>
      <c r="L270" s="305" t="e">
        <f t="shared" si="35"/>
        <v>#DIV/0!</v>
      </c>
    </row>
    <row r="271" spans="2:12" ht="18" hidden="1" customHeight="1" x14ac:dyDescent="0.25">
      <c r="B271" s="60" t="s">
        <v>98</v>
      </c>
      <c r="C271" s="84" t="s">
        <v>216</v>
      </c>
      <c r="D271" s="173" t="s">
        <v>217</v>
      </c>
      <c r="E271" s="169" t="s">
        <v>473</v>
      </c>
      <c r="F271" s="12" t="s">
        <v>213</v>
      </c>
      <c r="G271" s="254">
        <v>0</v>
      </c>
      <c r="H271" s="277">
        <f t="shared" si="36"/>
        <v>0</v>
      </c>
      <c r="I271" s="93">
        <f t="shared" si="32"/>
        <v>0</v>
      </c>
      <c r="J271" s="94">
        <f t="shared" si="33"/>
        <v>0</v>
      </c>
      <c r="K271" s="200">
        <f t="shared" si="34"/>
        <v>0</v>
      </c>
      <c r="L271" s="305" t="e">
        <f t="shared" si="35"/>
        <v>#DIV/0!</v>
      </c>
    </row>
    <row r="272" spans="2:12" ht="30" hidden="1" customHeight="1" x14ac:dyDescent="0.25">
      <c r="B272" s="20" t="s">
        <v>114</v>
      </c>
      <c r="C272" s="38" t="s">
        <v>316</v>
      </c>
      <c r="D272" s="174" t="s">
        <v>317</v>
      </c>
      <c r="E272" s="171" t="s">
        <v>71</v>
      </c>
      <c r="F272" s="161" t="s">
        <v>318</v>
      </c>
      <c r="G272" s="254">
        <v>0</v>
      </c>
      <c r="H272" s="277">
        <f t="shared" si="36"/>
        <v>0</v>
      </c>
      <c r="I272" s="93">
        <f t="shared" si="32"/>
        <v>0</v>
      </c>
      <c r="J272" s="94">
        <f t="shared" si="33"/>
        <v>0</v>
      </c>
      <c r="K272" s="200">
        <f t="shared" si="34"/>
        <v>0</v>
      </c>
      <c r="L272" s="305" t="e">
        <f t="shared" si="35"/>
        <v>#DIV/0!</v>
      </c>
    </row>
    <row r="273" spans="2:12" ht="18" hidden="1" customHeight="1" x14ac:dyDescent="0.25">
      <c r="B273" s="14" t="s">
        <v>55</v>
      </c>
      <c r="C273" s="84"/>
      <c r="D273" s="173"/>
      <c r="E273" s="169"/>
      <c r="F273" s="33"/>
      <c r="G273" s="254">
        <v>0</v>
      </c>
      <c r="H273" s="277">
        <f t="shared" si="36"/>
        <v>0</v>
      </c>
      <c r="I273" s="93">
        <f t="shared" si="32"/>
        <v>0</v>
      </c>
      <c r="J273" s="94">
        <f t="shared" si="33"/>
        <v>0</v>
      </c>
      <c r="K273" s="200">
        <f t="shared" si="34"/>
        <v>0</v>
      </c>
      <c r="L273" s="305" t="e">
        <f t="shared" si="35"/>
        <v>#DIV/0!</v>
      </c>
    </row>
    <row r="274" spans="2:12" ht="18" hidden="1" customHeight="1" x14ac:dyDescent="0.25">
      <c r="B274" s="116" t="s">
        <v>1052</v>
      </c>
      <c r="C274" s="84" t="s">
        <v>818</v>
      </c>
      <c r="D274" s="173"/>
      <c r="E274" s="169"/>
      <c r="F274" s="33"/>
      <c r="G274" s="254">
        <v>0</v>
      </c>
      <c r="H274" s="277">
        <f t="shared" si="36"/>
        <v>0</v>
      </c>
      <c r="I274" s="93">
        <f t="shared" si="32"/>
        <v>0</v>
      </c>
      <c r="J274" s="94">
        <f t="shared" si="33"/>
        <v>0</v>
      </c>
      <c r="K274" s="200">
        <f t="shared" si="34"/>
        <v>0</v>
      </c>
      <c r="L274" s="305" t="e">
        <f t="shared" si="35"/>
        <v>#DIV/0!</v>
      </c>
    </row>
    <row r="275" spans="2:12" ht="18" hidden="1" customHeight="1" x14ac:dyDescent="0.25">
      <c r="B275" s="105" t="s">
        <v>820</v>
      </c>
      <c r="C275" s="84" t="s">
        <v>821</v>
      </c>
      <c r="D275" s="173"/>
      <c r="E275" s="169"/>
      <c r="F275" s="33"/>
      <c r="G275" s="254">
        <v>0</v>
      </c>
      <c r="H275" s="277">
        <f t="shared" si="36"/>
        <v>0</v>
      </c>
      <c r="I275" s="93">
        <f t="shared" si="32"/>
        <v>0</v>
      </c>
      <c r="J275" s="94">
        <f t="shared" si="33"/>
        <v>0</v>
      </c>
      <c r="K275" s="200">
        <f t="shared" si="34"/>
        <v>0</v>
      </c>
      <c r="L275" s="305" t="e">
        <f t="shared" si="35"/>
        <v>#DIV/0!</v>
      </c>
    </row>
    <row r="276" spans="2:12" ht="18" hidden="1" customHeight="1" x14ac:dyDescent="0.25">
      <c r="B276" s="144"/>
      <c r="C276" s="84"/>
      <c r="D276" s="173"/>
      <c r="E276" s="10"/>
      <c r="F276" s="12"/>
      <c r="G276" s="254">
        <v>0</v>
      </c>
      <c r="H276" s="277">
        <f t="shared" si="36"/>
        <v>0</v>
      </c>
      <c r="I276" s="93">
        <f t="shared" si="32"/>
        <v>0</v>
      </c>
      <c r="J276" s="94">
        <f t="shared" si="33"/>
        <v>0</v>
      </c>
      <c r="K276" s="200">
        <f t="shared" si="34"/>
        <v>0</v>
      </c>
      <c r="L276" s="305" t="e">
        <f t="shared" si="35"/>
        <v>#DIV/0!</v>
      </c>
    </row>
    <row r="277" spans="2:12" ht="18" hidden="1" customHeight="1" x14ac:dyDescent="0.25">
      <c r="B277" s="14" t="s">
        <v>174</v>
      </c>
      <c r="C277" s="84"/>
      <c r="D277" s="173"/>
      <c r="E277" s="10"/>
      <c r="F277" s="12"/>
      <c r="G277" s="254">
        <v>0</v>
      </c>
      <c r="H277" s="277">
        <f t="shared" si="36"/>
        <v>0</v>
      </c>
      <c r="I277" s="93">
        <f t="shared" si="32"/>
        <v>0</v>
      </c>
      <c r="J277" s="94">
        <f t="shared" si="33"/>
        <v>0</v>
      </c>
      <c r="K277" s="200">
        <f t="shared" si="34"/>
        <v>0</v>
      </c>
      <c r="L277" s="305" t="e">
        <f t="shared" si="35"/>
        <v>#DIV/0!</v>
      </c>
    </row>
    <row r="278" spans="2:12" ht="18" hidden="1" customHeight="1" x14ac:dyDescent="0.25">
      <c r="B278" s="60" t="s">
        <v>175</v>
      </c>
      <c r="C278" s="84" t="s">
        <v>493</v>
      </c>
      <c r="D278" s="173" t="s">
        <v>494</v>
      </c>
      <c r="E278" s="169" t="s">
        <v>473</v>
      </c>
      <c r="F278" s="12" t="s">
        <v>487</v>
      </c>
      <c r="G278" s="254">
        <v>0</v>
      </c>
      <c r="H278" s="277">
        <f t="shared" si="36"/>
        <v>0</v>
      </c>
      <c r="I278" s="93">
        <f t="shared" si="32"/>
        <v>0</v>
      </c>
      <c r="J278" s="94">
        <f t="shared" si="33"/>
        <v>0</v>
      </c>
      <c r="K278" s="200">
        <f t="shared" si="34"/>
        <v>0</v>
      </c>
      <c r="L278" s="305" t="e">
        <f t="shared" si="35"/>
        <v>#DIV/0!</v>
      </c>
    </row>
    <row r="279" spans="2:12" ht="30.75" hidden="1" customHeight="1" x14ac:dyDescent="0.25">
      <c r="B279" s="61" t="s">
        <v>571</v>
      </c>
      <c r="C279" s="84" t="s">
        <v>493</v>
      </c>
      <c r="D279" s="173" t="s">
        <v>494</v>
      </c>
      <c r="E279" s="169" t="s">
        <v>473</v>
      </c>
      <c r="F279" s="12" t="s">
        <v>487</v>
      </c>
      <c r="G279" s="254">
        <v>0</v>
      </c>
      <c r="H279" s="277">
        <f t="shared" si="36"/>
        <v>0</v>
      </c>
      <c r="I279" s="93">
        <f t="shared" si="32"/>
        <v>0</v>
      </c>
      <c r="J279" s="94">
        <f t="shared" si="33"/>
        <v>0</v>
      </c>
      <c r="K279" s="200">
        <f t="shared" si="34"/>
        <v>0</v>
      </c>
      <c r="L279" s="305" t="e">
        <f t="shared" si="35"/>
        <v>#DIV/0!</v>
      </c>
    </row>
    <row r="280" spans="2:12" ht="18" hidden="1" customHeight="1" x14ac:dyDescent="0.25">
      <c r="B280" s="60" t="s">
        <v>179</v>
      </c>
      <c r="C280" s="84" t="s">
        <v>495</v>
      </c>
      <c r="D280" s="173" t="s">
        <v>488</v>
      </c>
      <c r="E280" s="169" t="s">
        <v>473</v>
      </c>
      <c r="F280" s="12" t="s">
        <v>487</v>
      </c>
      <c r="G280" s="254">
        <v>0</v>
      </c>
      <c r="H280" s="277">
        <f t="shared" si="36"/>
        <v>0</v>
      </c>
      <c r="I280" s="93">
        <f t="shared" si="32"/>
        <v>0</v>
      </c>
      <c r="J280" s="94">
        <f t="shared" si="33"/>
        <v>0</v>
      </c>
      <c r="K280" s="200">
        <f t="shared" si="34"/>
        <v>0</v>
      </c>
      <c r="L280" s="305" t="e">
        <f t="shared" si="35"/>
        <v>#DIV/0!</v>
      </c>
    </row>
    <row r="281" spans="2:12" ht="18" hidden="1" customHeight="1" x14ac:dyDescent="0.25">
      <c r="B281" s="60" t="s">
        <v>180</v>
      </c>
      <c r="C281" s="84" t="s">
        <v>496</v>
      </c>
      <c r="D281" s="173" t="s">
        <v>489</v>
      </c>
      <c r="E281" s="169" t="s">
        <v>473</v>
      </c>
      <c r="F281" s="12" t="s">
        <v>487</v>
      </c>
      <c r="G281" s="254">
        <v>0</v>
      </c>
      <c r="H281" s="277">
        <f t="shared" si="36"/>
        <v>0</v>
      </c>
      <c r="I281" s="93">
        <f t="shared" si="32"/>
        <v>0</v>
      </c>
      <c r="J281" s="94">
        <f t="shared" si="33"/>
        <v>0</v>
      </c>
      <c r="K281" s="200">
        <f t="shared" si="34"/>
        <v>0</v>
      </c>
      <c r="L281" s="305" t="e">
        <f t="shared" si="35"/>
        <v>#DIV/0!</v>
      </c>
    </row>
    <row r="282" spans="2:12" ht="24.75" hidden="1" customHeight="1" x14ac:dyDescent="0.25">
      <c r="B282" s="24" t="s">
        <v>62</v>
      </c>
      <c r="C282" s="84" t="s">
        <v>589</v>
      </c>
      <c r="D282" s="173"/>
      <c r="E282" s="169"/>
      <c r="F282" s="12"/>
      <c r="G282" s="254">
        <v>0</v>
      </c>
      <c r="H282" s="277">
        <f t="shared" si="36"/>
        <v>0</v>
      </c>
      <c r="I282" s="93">
        <f t="shared" si="32"/>
        <v>0</v>
      </c>
      <c r="J282" s="94">
        <f t="shared" si="33"/>
        <v>0</v>
      </c>
      <c r="K282" s="200">
        <f t="shared" si="34"/>
        <v>0</v>
      </c>
      <c r="L282" s="305" t="e">
        <f t="shared" si="35"/>
        <v>#DIV/0!</v>
      </c>
    </row>
    <row r="283" spans="2:12" ht="18" hidden="1" customHeight="1" x14ac:dyDescent="0.25">
      <c r="B283" s="14" t="s">
        <v>174</v>
      </c>
      <c r="C283" s="84"/>
      <c r="D283" s="173"/>
      <c r="E283" s="10"/>
      <c r="F283" s="12"/>
      <c r="G283" s="254">
        <v>0</v>
      </c>
      <c r="H283" s="277">
        <f t="shared" si="36"/>
        <v>0</v>
      </c>
      <c r="I283" s="93">
        <f t="shared" si="32"/>
        <v>0</v>
      </c>
      <c r="J283" s="94">
        <f t="shared" si="33"/>
        <v>0</v>
      </c>
      <c r="K283" s="200">
        <f t="shared" si="34"/>
        <v>0</v>
      </c>
      <c r="L283" s="305" t="e">
        <f t="shared" si="35"/>
        <v>#DIV/0!</v>
      </c>
    </row>
    <row r="284" spans="2:12" ht="18" hidden="1" customHeight="1" x14ac:dyDescent="0.25">
      <c r="B284" s="60" t="s">
        <v>176</v>
      </c>
      <c r="C284" s="84" t="s">
        <v>497</v>
      </c>
      <c r="D284" s="173" t="s">
        <v>490</v>
      </c>
      <c r="E284" s="169" t="s">
        <v>473</v>
      </c>
      <c r="F284" s="12" t="s">
        <v>487</v>
      </c>
      <c r="G284" s="254">
        <v>0</v>
      </c>
      <c r="H284" s="277">
        <f t="shared" si="36"/>
        <v>0</v>
      </c>
      <c r="I284" s="93">
        <f t="shared" si="32"/>
        <v>0</v>
      </c>
      <c r="J284" s="94">
        <f t="shared" si="33"/>
        <v>0</v>
      </c>
      <c r="K284" s="200">
        <f t="shared" si="34"/>
        <v>0</v>
      </c>
      <c r="L284" s="305" t="e">
        <f t="shared" si="35"/>
        <v>#DIV/0!</v>
      </c>
    </row>
    <row r="285" spans="2:12" ht="18" hidden="1" customHeight="1" x14ac:dyDescent="0.25">
      <c r="B285" s="60" t="s">
        <v>177</v>
      </c>
      <c r="C285" s="84" t="s">
        <v>498</v>
      </c>
      <c r="D285" s="173" t="s">
        <v>491</v>
      </c>
      <c r="E285" s="169" t="s">
        <v>473</v>
      </c>
      <c r="F285" s="12" t="s">
        <v>487</v>
      </c>
      <c r="G285" s="254">
        <v>0</v>
      </c>
      <c r="H285" s="277">
        <f t="shared" si="36"/>
        <v>0</v>
      </c>
      <c r="I285" s="93">
        <f t="shared" si="32"/>
        <v>0</v>
      </c>
      <c r="J285" s="94">
        <f t="shared" si="33"/>
        <v>0</v>
      </c>
      <c r="K285" s="200">
        <f t="shared" si="34"/>
        <v>0</v>
      </c>
      <c r="L285" s="305" t="e">
        <f t="shared" si="35"/>
        <v>#DIV/0!</v>
      </c>
    </row>
    <row r="286" spans="2:12" ht="18" hidden="1" customHeight="1" x14ac:dyDescent="0.25">
      <c r="B286" s="60" t="s">
        <v>178</v>
      </c>
      <c r="C286" s="84" t="s">
        <v>499</v>
      </c>
      <c r="D286" s="173" t="s">
        <v>492</v>
      </c>
      <c r="E286" s="169" t="s">
        <v>473</v>
      </c>
      <c r="F286" s="12" t="s">
        <v>487</v>
      </c>
      <c r="G286" s="254">
        <v>0</v>
      </c>
      <c r="H286" s="277">
        <f t="shared" si="36"/>
        <v>0</v>
      </c>
      <c r="I286" s="93">
        <f t="shared" si="32"/>
        <v>0</v>
      </c>
      <c r="J286" s="94">
        <f t="shared" si="33"/>
        <v>0</v>
      </c>
      <c r="K286" s="200">
        <f t="shared" si="34"/>
        <v>0</v>
      </c>
      <c r="L286" s="305" t="e">
        <f t="shared" si="35"/>
        <v>#DIV/0!</v>
      </c>
    </row>
    <row r="287" spans="2:12" ht="18" hidden="1" customHeight="1" x14ac:dyDescent="0.25">
      <c r="B287" s="60"/>
      <c r="C287" s="84"/>
      <c r="D287" s="173"/>
      <c r="E287" s="169"/>
      <c r="F287" s="12"/>
      <c r="G287" s="254">
        <v>0</v>
      </c>
      <c r="H287" s="277">
        <f t="shared" si="36"/>
        <v>0</v>
      </c>
      <c r="I287" s="93">
        <f t="shared" si="32"/>
        <v>0</v>
      </c>
      <c r="J287" s="94">
        <f t="shared" si="33"/>
        <v>0</v>
      </c>
      <c r="K287" s="200">
        <f t="shared" si="34"/>
        <v>0</v>
      </c>
      <c r="L287" s="305" t="e">
        <f t="shared" si="35"/>
        <v>#DIV/0!</v>
      </c>
    </row>
    <row r="288" spans="2:12" ht="18" hidden="1" customHeight="1" x14ac:dyDescent="0.25">
      <c r="B288" s="78" t="s">
        <v>112</v>
      </c>
      <c r="C288" s="84" t="s">
        <v>500</v>
      </c>
      <c r="D288" s="173" t="s">
        <v>280</v>
      </c>
      <c r="E288" s="169"/>
      <c r="F288" s="12" t="s">
        <v>487</v>
      </c>
      <c r="G288" s="254">
        <v>0</v>
      </c>
      <c r="H288" s="277">
        <f t="shared" si="36"/>
        <v>0</v>
      </c>
      <c r="I288" s="93">
        <f t="shared" si="32"/>
        <v>0</v>
      </c>
      <c r="J288" s="94">
        <f t="shared" si="33"/>
        <v>0</v>
      </c>
      <c r="K288" s="200">
        <f t="shared" si="34"/>
        <v>0</v>
      </c>
      <c r="L288" s="305" t="e">
        <f t="shared" si="35"/>
        <v>#DIV/0!</v>
      </c>
    </row>
    <row r="289" spans="2:12" ht="18" hidden="1" customHeight="1" x14ac:dyDescent="0.25">
      <c r="B289" s="78" t="s">
        <v>113</v>
      </c>
      <c r="C289" s="84" t="s">
        <v>281</v>
      </c>
      <c r="D289" s="173" t="s">
        <v>282</v>
      </c>
      <c r="E289" s="169"/>
      <c r="F289" s="12" t="s">
        <v>487</v>
      </c>
      <c r="G289" s="254">
        <v>0</v>
      </c>
      <c r="H289" s="277">
        <f t="shared" si="36"/>
        <v>0</v>
      </c>
      <c r="I289" s="93">
        <f t="shared" si="32"/>
        <v>0</v>
      </c>
      <c r="J289" s="94">
        <f t="shared" si="33"/>
        <v>0</v>
      </c>
      <c r="K289" s="200">
        <f t="shared" si="34"/>
        <v>0</v>
      </c>
      <c r="L289" s="305" t="e">
        <f t="shared" si="35"/>
        <v>#DIV/0!</v>
      </c>
    </row>
    <row r="290" spans="2:12" ht="18" hidden="1" customHeight="1" x14ac:dyDescent="0.25">
      <c r="B290" s="60"/>
      <c r="C290" s="84"/>
      <c r="D290" s="173"/>
      <c r="E290" s="169"/>
      <c r="F290" s="12"/>
      <c r="G290" s="254">
        <v>0</v>
      </c>
      <c r="H290" s="277">
        <f t="shared" si="36"/>
        <v>0</v>
      </c>
      <c r="I290" s="93">
        <f t="shared" si="32"/>
        <v>0</v>
      </c>
      <c r="J290" s="94">
        <f t="shared" si="33"/>
        <v>0</v>
      </c>
      <c r="K290" s="200">
        <f t="shared" si="34"/>
        <v>0</v>
      </c>
      <c r="L290" s="305" t="e">
        <f t="shared" si="35"/>
        <v>#DIV/0!</v>
      </c>
    </row>
    <row r="291" spans="2:12" ht="18" hidden="1" customHeight="1" x14ac:dyDescent="0.25">
      <c r="B291" s="60" t="s">
        <v>835</v>
      </c>
      <c r="C291" s="84" t="s">
        <v>831</v>
      </c>
      <c r="D291" s="173" t="s">
        <v>832</v>
      </c>
      <c r="E291" s="169"/>
      <c r="F291" s="12" t="s">
        <v>487</v>
      </c>
      <c r="G291" s="254">
        <v>0</v>
      </c>
      <c r="H291" s="277">
        <f t="shared" si="36"/>
        <v>0</v>
      </c>
      <c r="I291" s="93">
        <f t="shared" si="32"/>
        <v>0</v>
      </c>
      <c r="J291" s="94">
        <f t="shared" si="33"/>
        <v>0</v>
      </c>
      <c r="K291" s="200">
        <f t="shared" si="34"/>
        <v>0</v>
      </c>
      <c r="L291" s="305" t="e">
        <f t="shared" si="35"/>
        <v>#DIV/0!</v>
      </c>
    </row>
    <row r="292" spans="2:12" ht="18" hidden="1" customHeight="1" x14ac:dyDescent="0.25">
      <c r="B292" s="60"/>
      <c r="C292" s="84"/>
      <c r="D292" s="173"/>
      <c r="E292" s="169"/>
      <c r="F292" s="12"/>
      <c r="G292" s="254">
        <v>0</v>
      </c>
      <c r="H292" s="277">
        <f t="shared" si="36"/>
        <v>0</v>
      </c>
      <c r="I292" s="93">
        <f t="shared" si="32"/>
        <v>0</v>
      </c>
      <c r="J292" s="94">
        <f t="shared" si="33"/>
        <v>0</v>
      </c>
      <c r="K292" s="200">
        <f t="shared" si="34"/>
        <v>0</v>
      </c>
      <c r="L292" s="305" t="e">
        <f t="shared" si="35"/>
        <v>#DIV/0!</v>
      </c>
    </row>
    <row r="293" spans="2:12" ht="30.75" hidden="1" customHeight="1" x14ac:dyDescent="0.25">
      <c r="B293" s="61" t="s">
        <v>710</v>
      </c>
      <c r="C293" s="84" t="s">
        <v>661</v>
      </c>
      <c r="D293" s="173" t="s">
        <v>662</v>
      </c>
      <c r="E293" s="169"/>
      <c r="F293" s="12" t="s">
        <v>742</v>
      </c>
      <c r="G293" s="254">
        <v>0</v>
      </c>
      <c r="H293" s="277">
        <f t="shared" si="36"/>
        <v>0</v>
      </c>
      <c r="I293" s="93">
        <f t="shared" si="32"/>
        <v>0</v>
      </c>
      <c r="J293" s="94">
        <f t="shared" si="33"/>
        <v>0</v>
      </c>
      <c r="K293" s="200">
        <f t="shared" si="34"/>
        <v>0</v>
      </c>
      <c r="L293" s="305" t="e">
        <f t="shared" si="35"/>
        <v>#DIV/0!</v>
      </c>
    </row>
    <row r="294" spans="2:12" ht="30.75" hidden="1" customHeight="1" x14ac:dyDescent="0.25">
      <c r="B294" s="61" t="s">
        <v>709</v>
      </c>
      <c r="C294" s="84" t="s">
        <v>803</v>
      </c>
      <c r="D294" s="173" t="s">
        <v>663</v>
      </c>
      <c r="E294" s="169"/>
      <c r="F294" s="12" t="s">
        <v>743</v>
      </c>
      <c r="G294" s="254">
        <v>0</v>
      </c>
      <c r="H294" s="277">
        <f t="shared" si="36"/>
        <v>0</v>
      </c>
      <c r="I294" s="93">
        <f t="shared" si="32"/>
        <v>0</v>
      </c>
      <c r="J294" s="94">
        <f t="shared" si="33"/>
        <v>0</v>
      </c>
      <c r="K294" s="200">
        <f t="shared" si="34"/>
        <v>0</v>
      </c>
      <c r="L294" s="305" t="e">
        <f t="shared" si="35"/>
        <v>#DIV/0!</v>
      </c>
    </row>
    <row r="295" spans="2:12" ht="18" hidden="1" customHeight="1" x14ac:dyDescent="0.25">
      <c r="B295" s="61"/>
      <c r="C295" s="84"/>
      <c r="D295" s="173"/>
      <c r="E295" s="169"/>
      <c r="F295" s="12"/>
      <c r="G295" s="254">
        <v>0</v>
      </c>
      <c r="H295" s="277">
        <f t="shared" si="36"/>
        <v>0</v>
      </c>
      <c r="I295" s="93">
        <f t="shared" si="32"/>
        <v>0</v>
      </c>
      <c r="J295" s="94">
        <f t="shared" si="33"/>
        <v>0</v>
      </c>
      <c r="K295" s="200">
        <f t="shared" si="34"/>
        <v>0</v>
      </c>
      <c r="L295" s="305" t="e">
        <f t="shared" si="35"/>
        <v>#DIV/0!</v>
      </c>
    </row>
    <row r="296" spans="2:12" ht="27.75" hidden="1" customHeight="1" x14ac:dyDescent="0.25">
      <c r="B296" s="61" t="s">
        <v>848</v>
      </c>
      <c r="C296" s="84" t="s">
        <v>837</v>
      </c>
      <c r="D296" s="173"/>
      <c r="E296" s="169"/>
      <c r="F296" s="12"/>
      <c r="G296" s="254">
        <v>0</v>
      </c>
      <c r="H296" s="277">
        <f t="shared" si="36"/>
        <v>0</v>
      </c>
      <c r="I296" s="93">
        <f t="shared" si="32"/>
        <v>0</v>
      </c>
      <c r="J296" s="94">
        <f t="shared" si="33"/>
        <v>0</v>
      </c>
      <c r="K296" s="200">
        <f t="shared" si="34"/>
        <v>0</v>
      </c>
      <c r="L296" s="305" t="e">
        <f t="shared" si="35"/>
        <v>#DIV/0!</v>
      </c>
    </row>
    <row r="297" spans="2:12" ht="47.25" hidden="1" customHeight="1" x14ac:dyDescent="0.25">
      <c r="B297" s="116" t="s">
        <v>840</v>
      </c>
      <c r="C297" s="84" t="s">
        <v>836</v>
      </c>
      <c r="D297" s="173"/>
      <c r="E297" s="169"/>
      <c r="F297" s="33"/>
      <c r="G297" s="254">
        <v>0</v>
      </c>
      <c r="H297" s="277">
        <f t="shared" si="36"/>
        <v>0</v>
      </c>
      <c r="I297" s="93">
        <f t="shared" si="32"/>
        <v>0</v>
      </c>
      <c r="J297" s="94">
        <f t="shared" si="33"/>
        <v>0</v>
      </c>
      <c r="K297" s="200">
        <f t="shared" si="34"/>
        <v>0</v>
      </c>
      <c r="L297" s="305" t="e">
        <f t="shared" si="35"/>
        <v>#DIV/0!</v>
      </c>
    </row>
    <row r="298" spans="2:12" ht="33" hidden="1" customHeight="1" x14ac:dyDescent="0.25">
      <c r="B298" s="116" t="s">
        <v>838</v>
      </c>
      <c r="C298" s="84" t="s">
        <v>839</v>
      </c>
      <c r="D298" s="173"/>
      <c r="E298" s="169"/>
      <c r="F298" s="33"/>
      <c r="G298" s="254">
        <v>0</v>
      </c>
      <c r="H298" s="277">
        <f t="shared" si="36"/>
        <v>0</v>
      </c>
      <c r="I298" s="93">
        <f t="shared" si="32"/>
        <v>0</v>
      </c>
      <c r="J298" s="94">
        <f t="shared" si="33"/>
        <v>0</v>
      </c>
      <c r="K298" s="200">
        <f t="shared" si="34"/>
        <v>0</v>
      </c>
      <c r="L298" s="305" t="e">
        <f t="shared" si="35"/>
        <v>#DIV/0!</v>
      </c>
    </row>
    <row r="299" spans="2:12" ht="18" hidden="1" customHeight="1" x14ac:dyDescent="0.25">
      <c r="B299" s="14" t="s">
        <v>382</v>
      </c>
      <c r="C299" s="84"/>
      <c r="D299" s="173"/>
      <c r="E299" s="10"/>
      <c r="F299" s="12"/>
      <c r="G299" s="254">
        <v>0</v>
      </c>
      <c r="H299" s="277">
        <f t="shared" si="36"/>
        <v>0</v>
      </c>
      <c r="I299" s="93">
        <f t="shared" si="32"/>
        <v>0</v>
      </c>
      <c r="J299" s="94">
        <f t="shared" si="33"/>
        <v>0</v>
      </c>
      <c r="K299" s="200">
        <f t="shared" si="34"/>
        <v>0</v>
      </c>
      <c r="L299" s="305" t="e">
        <f t="shared" si="35"/>
        <v>#DIV/0!</v>
      </c>
    </row>
    <row r="300" spans="2:12" ht="33" hidden="1" customHeight="1" x14ac:dyDescent="0.25">
      <c r="B300" s="45" t="s">
        <v>691</v>
      </c>
      <c r="C300" s="84" t="s">
        <v>785</v>
      </c>
      <c r="D300" s="173" t="s">
        <v>774</v>
      </c>
      <c r="E300" s="10"/>
      <c r="F300" s="12" t="s">
        <v>385</v>
      </c>
      <c r="G300" s="254">
        <v>0</v>
      </c>
      <c r="H300" s="277">
        <f t="shared" si="36"/>
        <v>0</v>
      </c>
      <c r="I300" s="93">
        <f t="shared" si="32"/>
        <v>0</v>
      </c>
      <c r="J300" s="94">
        <f t="shared" si="33"/>
        <v>0</v>
      </c>
      <c r="K300" s="200">
        <f t="shared" si="34"/>
        <v>0</v>
      </c>
      <c r="L300" s="305" t="e">
        <f t="shared" si="35"/>
        <v>#DIV/0!</v>
      </c>
    </row>
    <row r="301" spans="2:12" ht="18" hidden="1" customHeight="1" x14ac:dyDescent="0.25">
      <c r="B301" s="45"/>
      <c r="C301" s="84"/>
      <c r="D301" s="173"/>
      <c r="E301" s="10"/>
      <c r="F301" s="12"/>
      <c r="G301" s="254">
        <v>0</v>
      </c>
      <c r="H301" s="277">
        <f t="shared" si="36"/>
        <v>0</v>
      </c>
      <c r="I301" s="93">
        <f t="shared" si="32"/>
        <v>0</v>
      </c>
      <c r="J301" s="94">
        <f t="shared" si="33"/>
        <v>0</v>
      </c>
      <c r="K301" s="200">
        <f t="shared" si="34"/>
        <v>0</v>
      </c>
      <c r="L301" s="305" t="e">
        <f t="shared" si="35"/>
        <v>#DIV/0!</v>
      </c>
    </row>
    <row r="302" spans="2:12" ht="18" hidden="1" customHeight="1" x14ac:dyDescent="0.25">
      <c r="B302" s="35" t="e">
        <f>#REF!</f>
        <v>#REF!</v>
      </c>
      <c r="C302" s="164" t="s">
        <v>501</v>
      </c>
      <c r="D302" s="174" t="s">
        <v>501</v>
      </c>
      <c r="E302" s="169"/>
      <c r="F302" s="12"/>
      <c r="G302" s="254">
        <v>0</v>
      </c>
      <c r="H302" s="277">
        <f t="shared" si="36"/>
        <v>0</v>
      </c>
      <c r="I302" s="93">
        <f t="shared" si="32"/>
        <v>0</v>
      </c>
      <c r="J302" s="94">
        <f t="shared" si="33"/>
        <v>0</v>
      </c>
      <c r="K302" s="200">
        <f t="shared" si="34"/>
        <v>0</v>
      </c>
      <c r="L302" s="305" t="e">
        <f t="shared" si="35"/>
        <v>#DIV/0!</v>
      </c>
    </row>
    <row r="303" spans="2:12" ht="30" hidden="1" customHeight="1" x14ac:dyDescent="0.25">
      <c r="B303" s="20" t="s">
        <v>114</v>
      </c>
      <c r="C303" s="38" t="s">
        <v>316</v>
      </c>
      <c r="D303" s="174" t="s">
        <v>317</v>
      </c>
      <c r="E303" s="171" t="s">
        <v>71</v>
      </c>
      <c r="F303" s="161" t="s">
        <v>318</v>
      </c>
      <c r="G303" s="254">
        <v>0</v>
      </c>
      <c r="H303" s="277">
        <f t="shared" si="36"/>
        <v>0</v>
      </c>
      <c r="I303" s="93">
        <f t="shared" ref="I303:I314" si="37">H303*20%</f>
        <v>0</v>
      </c>
      <c r="J303" s="94">
        <f t="shared" ref="J303:J314" si="38">H303+I303</f>
        <v>0</v>
      </c>
      <c r="K303" s="200">
        <f t="shared" si="34"/>
        <v>0</v>
      </c>
      <c r="L303" s="305" t="e">
        <f t="shared" si="35"/>
        <v>#DIV/0!</v>
      </c>
    </row>
    <row r="304" spans="2:12" ht="18" hidden="1" customHeight="1" x14ac:dyDescent="0.25">
      <c r="B304" s="20"/>
      <c r="C304" s="38"/>
      <c r="D304" s="174"/>
      <c r="E304" s="171"/>
      <c r="F304" s="161"/>
      <c r="G304" s="254">
        <v>0</v>
      </c>
      <c r="H304" s="277">
        <f t="shared" si="36"/>
        <v>0</v>
      </c>
      <c r="I304" s="93">
        <f t="shared" si="37"/>
        <v>0</v>
      </c>
      <c r="J304" s="94">
        <f t="shared" si="38"/>
        <v>0</v>
      </c>
      <c r="K304" s="200">
        <f t="shared" si="34"/>
        <v>0</v>
      </c>
      <c r="L304" s="305" t="e">
        <f t="shared" si="35"/>
        <v>#DIV/0!</v>
      </c>
    </row>
    <row r="305" spans="1:12" ht="18" hidden="1" customHeight="1" x14ac:dyDescent="0.25">
      <c r="B305" s="60" t="s">
        <v>219</v>
      </c>
      <c r="C305" s="84" t="s">
        <v>214</v>
      </c>
      <c r="D305" s="173" t="s">
        <v>212</v>
      </c>
      <c r="E305" s="169" t="s">
        <v>473</v>
      </c>
      <c r="F305" s="12" t="s">
        <v>213</v>
      </c>
      <c r="G305" s="254">
        <v>0</v>
      </c>
      <c r="H305" s="277">
        <f t="shared" si="36"/>
        <v>0</v>
      </c>
      <c r="I305" s="93">
        <f t="shared" si="37"/>
        <v>0</v>
      </c>
      <c r="J305" s="94">
        <f t="shared" si="38"/>
        <v>0</v>
      </c>
      <c r="K305" s="200">
        <f t="shared" si="34"/>
        <v>0</v>
      </c>
      <c r="L305" s="305" t="e">
        <f t="shared" si="35"/>
        <v>#DIV/0!</v>
      </c>
    </row>
    <row r="306" spans="1:12" ht="18" hidden="1" customHeight="1" x14ac:dyDescent="0.25">
      <c r="B306" s="60" t="s">
        <v>219</v>
      </c>
      <c r="C306" s="84" t="s">
        <v>833</v>
      </c>
      <c r="D306" s="173" t="s">
        <v>834</v>
      </c>
      <c r="E306" s="169"/>
      <c r="F306" s="12" t="s">
        <v>213</v>
      </c>
      <c r="G306" s="254">
        <v>0</v>
      </c>
      <c r="H306" s="277">
        <f t="shared" si="36"/>
        <v>0</v>
      </c>
      <c r="I306" s="93">
        <f t="shared" si="37"/>
        <v>0</v>
      </c>
      <c r="J306" s="94">
        <f t="shared" si="38"/>
        <v>0</v>
      </c>
      <c r="K306" s="200">
        <f t="shared" si="34"/>
        <v>0</v>
      </c>
      <c r="L306" s="305" t="e">
        <f t="shared" si="35"/>
        <v>#DIV/0!</v>
      </c>
    </row>
    <row r="307" spans="1:12" ht="18" hidden="1" customHeight="1" x14ac:dyDescent="0.25">
      <c r="B307" s="60" t="s">
        <v>849</v>
      </c>
      <c r="C307" s="84" t="s">
        <v>850</v>
      </c>
      <c r="D307" s="173"/>
      <c r="E307" s="169"/>
      <c r="F307" s="12"/>
      <c r="G307" s="254">
        <v>0</v>
      </c>
      <c r="H307" s="277">
        <f t="shared" si="36"/>
        <v>0</v>
      </c>
      <c r="I307" s="93">
        <f t="shared" si="37"/>
        <v>0</v>
      </c>
      <c r="J307" s="94">
        <f t="shared" si="38"/>
        <v>0</v>
      </c>
      <c r="K307" s="200">
        <f t="shared" si="34"/>
        <v>0</v>
      </c>
      <c r="L307" s="305" t="e">
        <f t="shared" si="35"/>
        <v>#DIV/0!</v>
      </c>
    </row>
    <row r="308" spans="1:12" ht="18" hidden="1" customHeight="1" x14ac:dyDescent="0.25">
      <c r="B308" s="60" t="s">
        <v>220</v>
      </c>
      <c r="C308" s="84" t="s">
        <v>215</v>
      </c>
      <c r="D308" s="173" t="s">
        <v>218</v>
      </c>
      <c r="E308" s="169" t="s">
        <v>473</v>
      </c>
      <c r="F308" s="12" t="s">
        <v>213</v>
      </c>
      <c r="G308" s="254">
        <v>0</v>
      </c>
      <c r="H308" s="277">
        <f t="shared" si="36"/>
        <v>0</v>
      </c>
      <c r="I308" s="93">
        <f t="shared" si="37"/>
        <v>0</v>
      </c>
      <c r="J308" s="94">
        <f t="shared" si="38"/>
        <v>0</v>
      </c>
      <c r="K308" s="200">
        <f t="shared" si="34"/>
        <v>0</v>
      </c>
      <c r="L308" s="305" t="e">
        <f t="shared" si="35"/>
        <v>#DIV/0!</v>
      </c>
    </row>
    <row r="309" spans="1:12" ht="18" hidden="1" customHeight="1" x14ac:dyDescent="0.25">
      <c r="B309" s="60" t="s">
        <v>220</v>
      </c>
      <c r="C309" s="84" t="s">
        <v>841</v>
      </c>
      <c r="D309" s="173" t="s">
        <v>218</v>
      </c>
      <c r="E309" s="169" t="s">
        <v>473</v>
      </c>
      <c r="F309" s="12" t="s">
        <v>213</v>
      </c>
      <c r="G309" s="254">
        <v>0</v>
      </c>
      <c r="H309" s="277">
        <f t="shared" si="36"/>
        <v>0</v>
      </c>
      <c r="I309" s="93">
        <f t="shared" si="37"/>
        <v>0</v>
      </c>
      <c r="J309" s="94">
        <f t="shared" si="38"/>
        <v>0</v>
      </c>
      <c r="K309" s="200">
        <f t="shared" si="34"/>
        <v>0</v>
      </c>
      <c r="L309" s="305" t="e">
        <f t="shared" si="35"/>
        <v>#DIV/0!</v>
      </c>
    </row>
    <row r="310" spans="1:12" ht="18" hidden="1" customHeight="1" x14ac:dyDescent="0.25">
      <c r="B310" s="144"/>
      <c r="C310" s="84"/>
      <c r="D310" s="173"/>
      <c r="E310" s="10"/>
      <c r="F310" s="12"/>
      <c r="G310" s="254">
        <v>0</v>
      </c>
      <c r="H310" s="277">
        <f t="shared" si="36"/>
        <v>0</v>
      </c>
      <c r="I310" s="93">
        <f t="shared" si="37"/>
        <v>0</v>
      </c>
      <c r="J310" s="94">
        <f t="shared" si="38"/>
        <v>0</v>
      </c>
      <c r="K310" s="200">
        <f t="shared" si="34"/>
        <v>0</v>
      </c>
      <c r="L310" s="305" t="e">
        <f t="shared" si="35"/>
        <v>#DIV/0!</v>
      </c>
    </row>
    <row r="311" spans="1:12" ht="18" hidden="1" customHeight="1" x14ac:dyDescent="0.25">
      <c r="B311" s="60"/>
      <c r="C311" s="84"/>
      <c r="D311" s="173"/>
      <c r="E311" s="169"/>
      <c r="F311" s="12"/>
      <c r="G311" s="254">
        <v>0</v>
      </c>
      <c r="H311" s="277">
        <f t="shared" si="36"/>
        <v>0</v>
      </c>
      <c r="I311" s="93">
        <f t="shared" si="37"/>
        <v>0</v>
      </c>
      <c r="J311" s="94">
        <f t="shared" si="38"/>
        <v>0</v>
      </c>
      <c r="K311" s="200">
        <f t="shared" si="34"/>
        <v>0</v>
      </c>
      <c r="L311" s="305" t="e">
        <f t="shared" si="35"/>
        <v>#DIV/0!</v>
      </c>
    </row>
    <row r="312" spans="1:12" ht="18" hidden="1" customHeight="1" x14ac:dyDescent="0.25">
      <c r="B312" s="60"/>
      <c r="C312" s="84"/>
      <c r="D312" s="173"/>
      <c r="E312" s="169"/>
      <c r="F312" s="12"/>
      <c r="G312" s="254">
        <v>0</v>
      </c>
      <c r="H312" s="277">
        <f t="shared" si="36"/>
        <v>0</v>
      </c>
      <c r="I312" s="93">
        <f t="shared" si="37"/>
        <v>0</v>
      </c>
      <c r="J312" s="94">
        <f t="shared" si="38"/>
        <v>0</v>
      </c>
      <c r="K312" s="200">
        <f t="shared" si="34"/>
        <v>0</v>
      </c>
      <c r="L312" s="305" t="e">
        <f t="shared" si="35"/>
        <v>#DIV/0!</v>
      </c>
    </row>
    <row r="313" spans="1:12" ht="18" hidden="1" customHeight="1" x14ac:dyDescent="0.25">
      <c r="B313" s="60"/>
      <c r="C313" s="84"/>
      <c r="D313" s="173"/>
      <c r="E313" s="169"/>
      <c r="F313" s="12"/>
      <c r="G313" s="254">
        <v>0</v>
      </c>
      <c r="H313" s="277">
        <f t="shared" si="36"/>
        <v>0</v>
      </c>
      <c r="I313" s="93">
        <f t="shared" si="37"/>
        <v>0</v>
      </c>
      <c r="J313" s="94">
        <f t="shared" si="38"/>
        <v>0</v>
      </c>
      <c r="K313" s="200">
        <f t="shared" si="34"/>
        <v>0</v>
      </c>
      <c r="L313" s="305" t="e">
        <f t="shared" si="35"/>
        <v>#DIV/0!</v>
      </c>
    </row>
    <row r="314" spans="1:12" ht="30" hidden="1" customHeight="1" x14ac:dyDescent="0.25">
      <c r="B314" s="20" t="s">
        <v>114</v>
      </c>
      <c r="C314" s="38" t="s">
        <v>316</v>
      </c>
      <c r="D314" s="174" t="s">
        <v>317</v>
      </c>
      <c r="E314" s="171" t="s">
        <v>71</v>
      </c>
      <c r="F314" s="161" t="s">
        <v>318</v>
      </c>
      <c r="G314" s="254">
        <v>0</v>
      </c>
      <c r="H314" s="277">
        <f t="shared" si="36"/>
        <v>0</v>
      </c>
      <c r="I314" s="93">
        <f t="shared" si="37"/>
        <v>0</v>
      </c>
      <c r="J314" s="94">
        <f t="shared" si="38"/>
        <v>0</v>
      </c>
      <c r="K314" s="200">
        <f t="shared" si="34"/>
        <v>0</v>
      </c>
      <c r="L314" s="305" t="e">
        <f t="shared" si="35"/>
        <v>#DIV/0!</v>
      </c>
    </row>
    <row r="315" spans="1:12" ht="15" customHeight="1" x14ac:dyDescent="0.25">
      <c r="B315" s="113" t="s">
        <v>342</v>
      </c>
      <c r="C315" s="84"/>
      <c r="D315" s="173"/>
      <c r="E315" s="10"/>
      <c r="F315" s="12"/>
      <c r="G315" s="254"/>
      <c r="H315" s="277">
        <f t="shared" si="36"/>
        <v>0</v>
      </c>
      <c r="I315" s="93"/>
      <c r="J315" s="94"/>
      <c r="K315" s="200"/>
      <c r="L315" s="305" t="e">
        <f t="shared" si="35"/>
        <v>#DIV/0!</v>
      </c>
    </row>
    <row r="316" spans="1:12" ht="21" customHeight="1" x14ac:dyDescent="0.25">
      <c r="B316" s="60" t="s">
        <v>1354</v>
      </c>
      <c r="C316" s="84" t="s">
        <v>343</v>
      </c>
      <c r="D316" s="173" t="s">
        <v>344</v>
      </c>
      <c r="E316" s="169">
        <v>9403208009</v>
      </c>
      <c r="F316" s="12" t="s">
        <v>345</v>
      </c>
      <c r="G316" s="254">
        <v>43.22</v>
      </c>
      <c r="H316" s="277">
        <f t="shared" si="36"/>
        <v>43.35</v>
      </c>
      <c r="I316" s="93">
        <f>H316*20%</f>
        <v>8.67</v>
      </c>
      <c r="J316" s="94">
        <f>H316+I316</f>
        <v>52.02</v>
      </c>
      <c r="K316" s="200">
        <f t="shared" si="34"/>
        <v>62.42</v>
      </c>
      <c r="L316" s="305">
        <f t="shared" si="35"/>
        <v>0.30078667283666505</v>
      </c>
    </row>
    <row r="317" spans="1:12" ht="22.5" customHeight="1" x14ac:dyDescent="0.25">
      <c r="B317" s="113" t="s">
        <v>17</v>
      </c>
      <c r="C317" s="84"/>
      <c r="D317" s="173"/>
      <c r="E317" s="169"/>
      <c r="F317" s="12"/>
      <c r="G317" s="254"/>
      <c r="H317" s="277">
        <f t="shared" si="36"/>
        <v>0</v>
      </c>
      <c r="I317" s="93"/>
      <c r="J317" s="94"/>
      <c r="K317" s="200"/>
      <c r="L317" s="305" t="e">
        <f t="shared" si="35"/>
        <v>#DIV/0!</v>
      </c>
    </row>
    <row r="318" spans="1:12" ht="18" customHeight="1" x14ac:dyDescent="0.25">
      <c r="B318" s="60" t="s">
        <v>1886</v>
      </c>
      <c r="C318" s="84" t="s">
        <v>374</v>
      </c>
      <c r="D318" s="173" t="s">
        <v>449</v>
      </c>
      <c r="E318" s="169">
        <v>9401790009</v>
      </c>
      <c r="F318" s="12" t="s">
        <v>441</v>
      </c>
      <c r="G318" s="254">
        <v>88.23</v>
      </c>
      <c r="H318" s="277">
        <f t="shared" si="36"/>
        <v>88.49</v>
      </c>
      <c r="I318" s="93">
        <f>H318*20%</f>
        <v>17.698</v>
      </c>
      <c r="J318" s="94">
        <f>H318+I318</f>
        <v>106.18799999999999</v>
      </c>
      <c r="K318" s="200">
        <f t="shared" si="34"/>
        <v>127.43</v>
      </c>
      <c r="L318" s="305">
        <f t="shared" si="35"/>
        <v>0.29468434772752516</v>
      </c>
    </row>
    <row r="319" spans="1:12" ht="33.75" customHeight="1" x14ac:dyDescent="0.25">
      <c r="B319" s="61" t="s">
        <v>1885</v>
      </c>
      <c r="C319" s="172" t="s">
        <v>1573</v>
      </c>
      <c r="D319" s="173" t="s">
        <v>123</v>
      </c>
      <c r="E319" s="169">
        <v>9401790009</v>
      </c>
      <c r="F319" s="12" t="s">
        <v>348</v>
      </c>
      <c r="G319" s="254">
        <v>413.84</v>
      </c>
      <c r="H319" s="277">
        <f t="shared" si="36"/>
        <v>415.08</v>
      </c>
      <c r="I319" s="93">
        <f>H319*20%</f>
        <v>83.016000000000005</v>
      </c>
      <c r="J319" s="94">
        <f>H319+I319</f>
        <v>498.096</v>
      </c>
      <c r="K319" s="200">
        <f t="shared" si="34"/>
        <v>597.72</v>
      </c>
      <c r="L319" s="305">
        <f t="shared" si="35"/>
        <v>0.29963270829304633</v>
      </c>
    </row>
    <row r="320" spans="1:12" s="125" customFormat="1" ht="30.75" hidden="1" customHeight="1" x14ac:dyDescent="0.25">
      <c r="A320" s="307"/>
      <c r="B320" s="61" t="s">
        <v>404</v>
      </c>
      <c r="C320" s="84" t="s">
        <v>95</v>
      </c>
      <c r="D320" s="173" t="s">
        <v>123</v>
      </c>
      <c r="E320" s="169" t="s">
        <v>475</v>
      </c>
      <c r="F320" s="12" t="s">
        <v>348</v>
      </c>
      <c r="G320" s="254">
        <v>0</v>
      </c>
      <c r="H320" s="277">
        <f t="shared" si="36"/>
        <v>0</v>
      </c>
      <c r="I320" s="93">
        <f>H320*20%</f>
        <v>0</v>
      </c>
      <c r="J320" s="94">
        <f>H320+I320</f>
        <v>0</v>
      </c>
      <c r="K320" s="200">
        <f t="shared" si="34"/>
        <v>0</v>
      </c>
      <c r="L320" s="305" t="e">
        <f t="shared" si="35"/>
        <v>#DIV/0!</v>
      </c>
    </row>
    <row r="321" spans="1:12" ht="30" customHeight="1" x14ac:dyDescent="0.25">
      <c r="B321" s="61" t="s">
        <v>1887</v>
      </c>
      <c r="C321" s="84" t="s">
        <v>1183</v>
      </c>
      <c r="D321" s="173" t="s">
        <v>777</v>
      </c>
      <c r="E321" s="169">
        <v>9401710009</v>
      </c>
      <c r="F321" s="12" t="s">
        <v>348</v>
      </c>
      <c r="G321" s="254">
        <v>582.79999999999995</v>
      </c>
      <c r="H321" s="277">
        <f t="shared" si="36"/>
        <v>584.54999999999995</v>
      </c>
      <c r="I321" s="93">
        <f>H321*20%</f>
        <v>116.91</v>
      </c>
      <c r="J321" s="94">
        <f>H321+I321</f>
        <v>701.45999999999992</v>
      </c>
      <c r="K321" s="200">
        <f t="shared" si="34"/>
        <v>841.75</v>
      </c>
      <c r="L321" s="305">
        <f t="shared" si="35"/>
        <v>0.30027453671928583</v>
      </c>
    </row>
    <row r="322" spans="1:12" ht="21" customHeight="1" x14ac:dyDescent="0.25">
      <c r="B322" s="127" t="s">
        <v>18</v>
      </c>
      <c r="C322" s="172"/>
      <c r="D322" s="173"/>
      <c r="E322" s="169"/>
      <c r="F322" s="12"/>
      <c r="G322" s="254"/>
      <c r="H322" s="277">
        <f t="shared" si="36"/>
        <v>0</v>
      </c>
      <c r="I322" s="93"/>
      <c r="J322" s="94"/>
      <c r="K322" s="200"/>
      <c r="L322" s="305" t="e">
        <f t="shared" si="35"/>
        <v>#DIV/0!</v>
      </c>
    </row>
    <row r="323" spans="1:12" ht="21" customHeight="1" x14ac:dyDescent="0.25">
      <c r="B323" s="116" t="s">
        <v>1467</v>
      </c>
      <c r="C323" s="84" t="s">
        <v>1409</v>
      </c>
      <c r="D323" s="173"/>
      <c r="E323" s="169"/>
      <c r="F323" s="12"/>
      <c r="G323" s="254">
        <v>472.74</v>
      </c>
      <c r="H323" s="277">
        <f t="shared" si="36"/>
        <v>474.16</v>
      </c>
      <c r="I323" s="93">
        <f t="shared" ref="I323:I340" si="39">H323*20%</f>
        <v>94.832000000000008</v>
      </c>
      <c r="J323" s="94">
        <f t="shared" ref="J323:J340" si="40">H323+I323</f>
        <v>568.99200000000008</v>
      </c>
      <c r="K323" s="200">
        <f t="shared" si="34"/>
        <v>682.79</v>
      </c>
      <c r="L323" s="305">
        <f t="shared" si="35"/>
        <v>0.30037652832423589</v>
      </c>
    </row>
    <row r="324" spans="1:12" ht="48.75" x14ac:dyDescent="0.25">
      <c r="B324" s="61" t="s">
        <v>1355</v>
      </c>
      <c r="C324" s="7" t="s">
        <v>1880</v>
      </c>
      <c r="D324" s="173" t="s">
        <v>738</v>
      </c>
      <c r="E324" s="169">
        <v>9401710009</v>
      </c>
      <c r="F324" s="12" t="s">
        <v>348</v>
      </c>
      <c r="G324" s="254">
        <v>611.30999999999995</v>
      </c>
      <c r="H324" s="277">
        <f t="shared" si="36"/>
        <v>613.14</v>
      </c>
      <c r="I324" s="93">
        <f t="shared" si="39"/>
        <v>122.628</v>
      </c>
      <c r="J324" s="94">
        <f t="shared" si="40"/>
        <v>735.76800000000003</v>
      </c>
      <c r="K324" s="200">
        <f t="shared" si="34"/>
        <v>882.92</v>
      </c>
      <c r="L324" s="305">
        <f t="shared" si="35"/>
        <v>0.29935711831967637</v>
      </c>
    </row>
    <row r="325" spans="1:12" ht="36.75" x14ac:dyDescent="0.25">
      <c r="B325" s="61" t="s">
        <v>1356</v>
      </c>
      <c r="C325" s="7" t="s">
        <v>1881</v>
      </c>
      <c r="D325" s="173" t="s">
        <v>1823</v>
      </c>
      <c r="E325" s="169">
        <v>9401710009</v>
      </c>
      <c r="F325" s="12" t="s">
        <v>348</v>
      </c>
      <c r="G325" s="254">
        <v>670.59</v>
      </c>
      <c r="H325" s="277">
        <f t="shared" si="36"/>
        <v>672.6</v>
      </c>
      <c r="I325" s="93">
        <f t="shared" si="39"/>
        <v>134.52000000000001</v>
      </c>
      <c r="J325" s="94">
        <f t="shared" si="40"/>
        <v>807.12</v>
      </c>
      <c r="K325" s="200">
        <f t="shared" si="34"/>
        <v>968.54</v>
      </c>
      <c r="L325" s="305">
        <f t="shared" si="35"/>
        <v>0.29973605332618547</v>
      </c>
    </row>
    <row r="326" spans="1:12" ht="18" x14ac:dyDescent="0.25">
      <c r="B326" s="61" t="s">
        <v>1234</v>
      </c>
      <c r="C326" s="84" t="s">
        <v>1831</v>
      </c>
      <c r="D326" s="173" t="s">
        <v>943</v>
      </c>
      <c r="E326" s="169">
        <v>9401710009</v>
      </c>
      <c r="F326" s="12" t="s">
        <v>348</v>
      </c>
      <c r="G326" s="254">
        <v>695.47</v>
      </c>
      <c r="H326" s="277">
        <f t="shared" si="36"/>
        <v>697.56</v>
      </c>
      <c r="I326" s="93">
        <f t="shared" si="39"/>
        <v>139.512</v>
      </c>
      <c r="J326" s="94">
        <f t="shared" si="40"/>
        <v>837.07199999999989</v>
      </c>
      <c r="K326" s="200">
        <f t="shared" ref="K326:K389" si="41">ROUND((J326*1.2),2)</f>
        <v>1004.49</v>
      </c>
      <c r="L326" s="305">
        <f t="shared" si="35"/>
        <v>0.30051619767925786</v>
      </c>
    </row>
    <row r="327" spans="1:12" s="6" customFormat="1" ht="23.25" customHeight="1" x14ac:dyDescent="0.25">
      <c r="A327" s="307" t="s">
        <v>1777</v>
      </c>
      <c r="B327" s="61" t="s">
        <v>1357</v>
      </c>
      <c r="C327" s="84" t="s">
        <v>1658</v>
      </c>
      <c r="D327" s="173" t="s">
        <v>586</v>
      </c>
      <c r="E327" s="169">
        <v>9401710009</v>
      </c>
      <c r="F327" s="12" t="s">
        <v>348</v>
      </c>
      <c r="G327" s="254">
        <v>1129.44</v>
      </c>
      <c r="H327" s="277">
        <f t="shared" si="36"/>
        <v>1132.83</v>
      </c>
      <c r="I327" s="93">
        <f t="shared" si="39"/>
        <v>226.566</v>
      </c>
      <c r="J327" s="94">
        <f t="shared" si="40"/>
        <v>1359.396</v>
      </c>
      <c r="K327" s="200">
        <f t="shared" si="41"/>
        <v>1631.28</v>
      </c>
      <c r="L327" s="305">
        <f t="shared" si="35"/>
        <v>0.30014874628132304</v>
      </c>
    </row>
    <row r="328" spans="1:12" ht="31.5" customHeight="1" x14ac:dyDescent="0.25">
      <c r="B328" s="61" t="s">
        <v>1243</v>
      </c>
      <c r="C328" s="172" t="s">
        <v>1561</v>
      </c>
      <c r="D328" s="173" t="s">
        <v>586</v>
      </c>
      <c r="E328" s="169">
        <v>9401710009</v>
      </c>
      <c r="F328" s="12" t="s">
        <v>348</v>
      </c>
      <c r="G328" s="254">
        <v>1242.3800000000001</v>
      </c>
      <c r="H328" s="277">
        <f t="shared" si="36"/>
        <v>1246.1099999999999</v>
      </c>
      <c r="I328" s="93">
        <f t="shared" si="39"/>
        <v>249.22199999999998</v>
      </c>
      <c r="J328" s="94">
        <f t="shared" si="40"/>
        <v>1495.3319999999999</v>
      </c>
      <c r="K328" s="200">
        <f t="shared" si="41"/>
        <v>1794.4</v>
      </c>
      <c r="L328" s="305">
        <f t="shared" si="35"/>
        <v>0.30023020331941552</v>
      </c>
    </row>
    <row r="329" spans="1:12" ht="33" customHeight="1" x14ac:dyDescent="0.25">
      <c r="B329" s="61" t="s">
        <v>1244</v>
      </c>
      <c r="C329" s="172" t="s">
        <v>1816</v>
      </c>
      <c r="D329" s="173" t="s">
        <v>1217</v>
      </c>
      <c r="E329" s="169">
        <v>9401710009</v>
      </c>
      <c r="F329" s="12" t="s">
        <v>1220</v>
      </c>
      <c r="G329" s="254">
        <v>1267.71</v>
      </c>
      <c r="H329" s="277">
        <f t="shared" si="36"/>
        <v>1271.51</v>
      </c>
      <c r="I329" s="93">
        <f t="shared" si="39"/>
        <v>254.30200000000002</v>
      </c>
      <c r="J329" s="94">
        <f t="shared" si="40"/>
        <v>1525.8119999999999</v>
      </c>
      <c r="K329" s="200">
        <f t="shared" si="41"/>
        <v>1830.97</v>
      </c>
      <c r="L329" s="305">
        <f t="shared" ref="L329:L392" si="42">H329/G329*100-100</f>
        <v>0.2997530981060379</v>
      </c>
    </row>
    <row r="330" spans="1:12" ht="31.5" customHeight="1" x14ac:dyDescent="0.25">
      <c r="B330" s="61" t="s">
        <v>1245</v>
      </c>
      <c r="C330" s="84" t="s">
        <v>1221</v>
      </c>
      <c r="D330" s="173" t="s">
        <v>1218</v>
      </c>
      <c r="E330" s="169">
        <v>9401710009</v>
      </c>
      <c r="F330" s="12" t="s">
        <v>1220</v>
      </c>
      <c r="G330" s="254">
        <v>1308.56</v>
      </c>
      <c r="H330" s="277">
        <f t="shared" si="36"/>
        <v>1312.49</v>
      </c>
      <c r="I330" s="93">
        <f t="shared" si="39"/>
        <v>262.49799999999999</v>
      </c>
      <c r="J330" s="94">
        <f t="shared" si="40"/>
        <v>1574.9880000000001</v>
      </c>
      <c r="K330" s="200">
        <f t="shared" si="41"/>
        <v>1889.99</v>
      </c>
      <c r="L330" s="305">
        <f t="shared" si="42"/>
        <v>0.30033013388764118</v>
      </c>
    </row>
    <row r="331" spans="1:12" ht="31.5" customHeight="1" x14ac:dyDescent="0.25">
      <c r="B331" s="61" t="s">
        <v>1694</v>
      </c>
      <c r="C331" s="84" t="s">
        <v>1832</v>
      </c>
      <c r="D331" s="173" t="s">
        <v>1695</v>
      </c>
      <c r="E331" s="169">
        <v>9401710009</v>
      </c>
      <c r="F331" s="12" t="s">
        <v>1220</v>
      </c>
      <c r="G331" s="254">
        <v>1308.56</v>
      </c>
      <c r="H331" s="277">
        <f t="shared" si="36"/>
        <v>1312.49</v>
      </c>
      <c r="I331" s="93">
        <f t="shared" si="39"/>
        <v>262.49799999999999</v>
      </c>
      <c r="J331" s="94">
        <f t="shared" si="40"/>
        <v>1574.9880000000001</v>
      </c>
      <c r="K331" s="200">
        <f t="shared" si="41"/>
        <v>1889.99</v>
      </c>
      <c r="L331" s="305">
        <f t="shared" si="42"/>
        <v>0.30033013388764118</v>
      </c>
    </row>
    <row r="332" spans="1:12" ht="21.75" customHeight="1" x14ac:dyDescent="0.25">
      <c r="B332" s="61" t="s">
        <v>1358</v>
      </c>
      <c r="C332" s="84" t="s">
        <v>1230</v>
      </c>
      <c r="D332" s="173" t="s">
        <v>1219</v>
      </c>
      <c r="E332" s="169">
        <v>9401710009</v>
      </c>
      <c r="F332" s="12" t="s">
        <v>1220</v>
      </c>
      <c r="G332" s="254">
        <v>1291.6600000000001</v>
      </c>
      <c r="H332" s="277">
        <f t="shared" si="36"/>
        <v>1295.53</v>
      </c>
      <c r="I332" s="93">
        <f t="shared" si="39"/>
        <v>259.10599999999999</v>
      </c>
      <c r="J332" s="94">
        <f t="shared" si="40"/>
        <v>1554.636</v>
      </c>
      <c r="K332" s="200">
        <f t="shared" si="41"/>
        <v>1865.56</v>
      </c>
      <c r="L332" s="305">
        <f t="shared" si="42"/>
        <v>0.29961444962296468</v>
      </c>
    </row>
    <row r="333" spans="1:12" ht="21.75" customHeight="1" x14ac:dyDescent="0.25">
      <c r="B333" s="61" t="s">
        <v>1888</v>
      </c>
      <c r="C333" s="84" t="s">
        <v>1670</v>
      </c>
      <c r="D333" s="173" t="s">
        <v>1669</v>
      </c>
      <c r="E333" s="169"/>
      <c r="F333" s="12" t="s">
        <v>1220</v>
      </c>
      <c r="G333" s="254">
        <v>1487.23</v>
      </c>
      <c r="H333" s="277">
        <f t="shared" ref="H333:H396" si="43">ROUND((G333*1.003),2)</f>
        <v>1491.69</v>
      </c>
      <c r="I333" s="93">
        <f t="shared" si="39"/>
        <v>298.33800000000002</v>
      </c>
      <c r="J333" s="94">
        <f t="shared" si="40"/>
        <v>1790.028</v>
      </c>
      <c r="K333" s="200">
        <f t="shared" si="41"/>
        <v>2148.0300000000002</v>
      </c>
      <c r="L333" s="305">
        <f t="shared" si="42"/>
        <v>0.2998863659286144</v>
      </c>
    </row>
    <row r="334" spans="1:12" ht="23.25" customHeight="1" x14ac:dyDescent="0.25">
      <c r="B334" s="153" t="s">
        <v>1671</v>
      </c>
      <c r="C334" s="84" t="s">
        <v>192</v>
      </c>
      <c r="D334" s="173" t="s">
        <v>151</v>
      </c>
      <c r="E334" s="169">
        <v>9401790009</v>
      </c>
      <c r="F334" s="12" t="s">
        <v>348</v>
      </c>
      <c r="G334" s="254">
        <v>367.45</v>
      </c>
      <c r="H334" s="277">
        <f t="shared" si="43"/>
        <v>368.55</v>
      </c>
      <c r="I334" s="93">
        <f t="shared" si="39"/>
        <v>73.710000000000008</v>
      </c>
      <c r="J334" s="94">
        <f t="shared" si="40"/>
        <v>442.26</v>
      </c>
      <c r="K334" s="200">
        <f t="shared" si="41"/>
        <v>530.71</v>
      </c>
      <c r="L334" s="305">
        <f t="shared" si="42"/>
        <v>0.29936045720506854</v>
      </c>
    </row>
    <row r="335" spans="1:12" ht="20.25" customHeight="1" x14ac:dyDescent="0.25">
      <c r="B335" s="116" t="s">
        <v>1187</v>
      </c>
      <c r="C335" s="84" t="s">
        <v>1401</v>
      </c>
      <c r="D335" s="173" t="s">
        <v>1188</v>
      </c>
      <c r="E335" s="169">
        <v>9401790009</v>
      </c>
      <c r="F335" s="12" t="s">
        <v>1232</v>
      </c>
      <c r="G335" s="254">
        <v>78.069999999999993</v>
      </c>
      <c r="H335" s="277">
        <f t="shared" si="43"/>
        <v>78.3</v>
      </c>
      <c r="I335" s="93">
        <f t="shared" si="39"/>
        <v>15.66</v>
      </c>
      <c r="J335" s="94">
        <f t="shared" si="40"/>
        <v>93.96</v>
      </c>
      <c r="K335" s="200">
        <f t="shared" si="41"/>
        <v>112.75</v>
      </c>
      <c r="L335" s="305">
        <f>H335/G335*100-100</f>
        <v>0.29460740361216153</v>
      </c>
    </row>
    <row r="336" spans="1:12" ht="16.5" customHeight="1" x14ac:dyDescent="0.25">
      <c r="B336" s="116" t="s">
        <v>1189</v>
      </c>
      <c r="C336" s="84" t="s">
        <v>1402</v>
      </c>
      <c r="D336" s="173" t="s">
        <v>1188</v>
      </c>
      <c r="E336" s="169">
        <v>9403208009</v>
      </c>
      <c r="F336" s="12" t="s">
        <v>1233</v>
      </c>
      <c r="G336" s="254">
        <v>160.46</v>
      </c>
      <c r="H336" s="277">
        <f t="shared" si="43"/>
        <v>160.94</v>
      </c>
      <c r="I336" s="93">
        <f t="shared" si="39"/>
        <v>32.188000000000002</v>
      </c>
      <c r="J336" s="94">
        <f t="shared" si="40"/>
        <v>193.12799999999999</v>
      </c>
      <c r="K336" s="200">
        <f t="shared" si="41"/>
        <v>231.75</v>
      </c>
      <c r="L336" s="305">
        <f t="shared" si="42"/>
        <v>0.2991399725788142</v>
      </c>
    </row>
    <row r="337" spans="1:12" ht="29.25" x14ac:dyDescent="0.25">
      <c r="B337" s="105" t="s">
        <v>1631</v>
      </c>
      <c r="C337" s="172" t="s">
        <v>1863</v>
      </c>
      <c r="D337" s="173" t="s">
        <v>1633</v>
      </c>
      <c r="E337" s="77"/>
      <c r="F337" s="77"/>
      <c r="G337" s="254">
        <v>114.16</v>
      </c>
      <c r="H337" s="277">
        <f t="shared" si="43"/>
        <v>114.5</v>
      </c>
      <c r="I337" s="93">
        <f t="shared" si="39"/>
        <v>22.9</v>
      </c>
      <c r="J337" s="94">
        <f t="shared" si="40"/>
        <v>137.4</v>
      </c>
      <c r="K337" s="200">
        <f t="shared" si="41"/>
        <v>164.88</v>
      </c>
      <c r="L337" s="305">
        <f t="shared" si="42"/>
        <v>0.29782761037139949</v>
      </c>
    </row>
    <row r="338" spans="1:12" ht="29.25" x14ac:dyDescent="0.25">
      <c r="A338" s="307" t="s">
        <v>137</v>
      </c>
      <c r="B338" s="105" t="s">
        <v>1594</v>
      </c>
      <c r="C338" s="172" t="s">
        <v>1862</v>
      </c>
      <c r="D338" s="173" t="s">
        <v>1632</v>
      </c>
      <c r="E338" s="77"/>
      <c r="F338" s="77"/>
      <c r="G338" s="254">
        <v>114.68</v>
      </c>
      <c r="H338" s="277">
        <f t="shared" si="43"/>
        <v>115.02</v>
      </c>
      <c r="I338" s="93">
        <f t="shared" si="39"/>
        <v>23.004000000000001</v>
      </c>
      <c r="J338" s="94">
        <f t="shared" si="40"/>
        <v>138.024</v>
      </c>
      <c r="K338" s="200">
        <f t="shared" si="41"/>
        <v>165.63</v>
      </c>
      <c r="L338" s="305">
        <f t="shared" si="42"/>
        <v>0.2964771538193105</v>
      </c>
    </row>
    <row r="339" spans="1:12" ht="19.5" customHeight="1" x14ac:dyDescent="0.25">
      <c r="B339" s="116" t="s">
        <v>1195</v>
      </c>
      <c r="C339" s="84" t="s">
        <v>1335</v>
      </c>
      <c r="D339" s="173" t="s">
        <v>1197</v>
      </c>
      <c r="E339" s="169">
        <v>9401790009</v>
      </c>
      <c r="F339" s="12" t="s">
        <v>1232</v>
      </c>
      <c r="G339" s="254">
        <v>155.82</v>
      </c>
      <c r="H339" s="277">
        <f t="shared" si="43"/>
        <v>156.29</v>
      </c>
      <c r="I339" s="93">
        <f t="shared" si="39"/>
        <v>31.257999999999999</v>
      </c>
      <c r="J339" s="94">
        <f t="shared" si="40"/>
        <v>187.548</v>
      </c>
      <c r="K339" s="200">
        <f t="shared" si="41"/>
        <v>225.06</v>
      </c>
      <c r="L339" s="305">
        <f t="shared" si="42"/>
        <v>0.30163008599666341</v>
      </c>
    </row>
    <row r="340" spans="1:12" ht="20.25" customHeight="1" x14ac:dyDescent="0.25">
      <c r="B340" s="116" t="s">
        <v>1193</v>
      </c>
      <c r="C340" s="84" t="s">
        <v>1333</v>
      </c>
      <c r="D340" s="173" t="s">
        <v>1196</v>
      </c>
      <c r="E340" s="169">
        <v>9401790009</v>
      </c>
      <c r="F340" s="12" t="s">
        <v>1232</v>
      </c>
      <c r="G340" s="254">
        <v>192.83</v>
      </c>
      <c r="H340" s="277">
        <f t="shared" si="43"/>
        <v>193.41</v>
      </c>
      <c r="I340" s="93">
        <f t="shared" si="39"/>
        <v>38.682000000000002</v>
      </c>
      <c r="J340" s="94">
        <f t="shared" si="40"/>
        <v>232.09199999999998</v>
      </c>
      <c r="K340" s="200">
        <f t="shared" si="41"/>
        <v>278.51</v>
      </c>
      <c r="L340" s="305">
        <f t="shared" si="42"/>
        <v>0.3007830731732497</v>
      </c>
    </row>
    <row r="341" spans="1:12" ht="18" x14ac:dyDescent="0.25">
      <c r="B341" s="144"/>
      <c r="C341" s="77"/>
      <c r="D341" s="77"/>
      <c r="E341" s="77"/>
      <c r="F341" s="77"/>
      <c r="G341" s="254"/>
      <c r="H341" s="277">
        <f t="shared" si="43"/>
        <v>0</v>
      </c>
      <c r="I341" s="93"/>
      <c r="J341" s="94"/>
      <c r="K341" s="200"/>
      <c r="L341" s="305" t="e">
        <f t="shared" si="42"/>
        <v>#DIV/0!</v>
      </c>
    </row>
    <row r="342" spans="1:12" ht="18" x14ac:dyDescent="0.25">
      <c r="B342" s="105" t="s">
        <v>771</v>
      </c>
      <c r="C342" s="84" t="s">
        <v>800</v>
      </c>
      <c r="D342" s="173" t="s">
        <v>871</v>
      </c>
      <c r="E342" s="169">
        <v>9401990009</v>
      </c>
      <c r="F342" s="12" t="s">
        <v>846</v>
      </c>
      <c r="G342" s="254">
        <v>120.14</v>
      </c>
      <c r="H342" s="277">
        <f t="shared" si="43"/>
        <v>120.5</v>
      </c>
      <c r="I342" s="93">
        <f t="shared" ref="I342:I354" si="44">H342*20%</f>
        <v>24.1</v>
      </c>
      <c r="J342" s="94">
        <f t="shared" ref="J342:J354" si="45">H342+I342</f>
        <v>144.6</v>
      </c>
      <c r="K342" s="200">
        <f t="shared" si="41"/>
        <v>173.52</v>
      </c>
      <c r="L342" s="305">
        <f t="shared" si="42"/>
        <v>0.29965040785751285</v>
      </c>
    </row>
    <row r="343" spans="1:12" ht="36" x14ac:dyDescent="0.25">
      <c r="B343" s="187" t="s">
        <v>1322</v>
      </c>
      <c r="C343" s="84" t="s">
        <v>1706</v>
      </c>
      <c r="D343" s="173" t="s">
        <v>1321</v>
      </c>
      <c r="E343" s="169">
        <v>9401710009</v>
      </c>
      <c r="F343" s="12" t="s">
        <v>846</v>
      </c>
      <c r="G343" s="254">
        <v>281.3</v>
      </c>
      <c r="H343" s="277">
        <f t="shared" si="43"/>
        <v>282.14</v>
      </c>
      <c r="I343" s="93">
        <f t="shared" si="44"/>
        <v>56.427999999999997</v>
      </c>
      <c r="J343" s="94">
        <f t="shared" si="45"/>
        <v>338.56799999999998</v>
      </c>
      <c r="K343" s="200">
        <f t="shared" si="41"/>
        <v>406.28</v>
      </c>
      <c r="L343" s="305">
        <f t="shared" si="42"/>
        <v>0.29861357980803405</v>
      </c>
    </row>
    <row r="344" spans="1:12" ht="50.25" customHeight="1" x14ac:dyDescent="0.25">
      <c r="B344" s="116" t="s">
        <v>1579</v>
      </c>
      <c r="C344" s="172" t="s">
        <v>1668</v>
      </c>
      <c r="D344" s="173" t="s">
        <v>779</v>
      </c>
      <c r="E344" s="169">
        <v>9401710009</v>
      </c>
      <c r="F344" s="12" t="s">
        <v>846</v>
      </c>
      <c r="G344" s="254">
        <v>392.01</v>
      </c>
      <c r="H344" s="277">
        <f t="shared" si="43"/>
        <v>393.19</v>
      </c>
      <c r="I344" s="93">
        <f t="shared" si="44"/>
        <v>78.638000000000005</v>
      </c>
      <c r="J344" s="94">
        <f t="shared" si="45"/>
        <v>471.82799999999997</v>
      </c>
      <c r="K344" s="200">
        <f t="shared" si="41"/>
        <v>566.19000000000005</v>
      </c>
      <c r="L344" s="305">
        <f t="shared" si="42"/>
        <v>0.3010127292671001</v>
      </c>
    </row>
    <row r="345" spans="1:12" ht="18" hidden="1" customHeight="1" x14ac:dyDescent="0.25">
      <c r="B345" s="116"/>
      <c r="C345" s="84"/>
      <c r="D345" s="173"/>
      <c r="E345" s="169"/>
      <c r="F345" s="12"/>
      <c r="G345" s="254">
        <v>0</v>
      </c>
      <c r="H345" s="277">
        <f t="shared" si="43"/>
        <v>0</v>
      </c>
      <c r="I345" s="93">
        <f t="shared" si="44"/>
        <v>0</v>
      </c>
      <c r="J345" s="94">
        <f t="shared" si="45"/>
        <v>0</v>
      </c>
      <c r="K345" s="200">
        <f t="shared" si="41"/>
        <v>0</v>
      </c>
      <c r="L345" s="305" t="e">
        <f t="shared" si="42"/>
        <v>#DIV/0!</v>
      </c>
    </row>
    <row r="346" spans="1:12" ht="18" hidden="1" customHeight="1" x14ac:dyDescent="0.25">
      <c r="B346" s="35" t="e">
        <f>#REF!</f>
        <v>#REF!</v>
      </c>
      <c r="C346" s="164" t="s">
        <v>101</v>
      </c>
      <c r="D346" s="174" t="s">
        <v>101</v>
      </c>
      <c r="E346" s="169"/>
      <c r="F346" s="12"/>
      <c r="G346" s="254">
        <v>0</v>
      </c>
      <c r="H346" s="277">
        <f t="shared" si="43"/>
        <v>0</v>
      </c>
      <c r="I346" s="93">
        <f t="shared" si="44"/>
        <v>0</v>
      </c>
      <c r="J346" s="94">
        <f t="shared" si="45"/>
        <v>0</v>
      </c>
      <c r="K346" s="200">
        <f t="shared" si="41"/>
        <v>0</v>
      </c>
      <c r="L346" s="305" t="e">
        <f t="shared" si="42"/>
        <v>#DIV/0!</v>
      </c>
    </row>
    <row r="347" spans="1:12" ht="30" hidden="1" customHeight="1" x14ac:dyDescent="0.25">
      <c r="B347" s="20" t="s">
        <v>114</v>
      </c>
      <c r="C347" s="38" t="s">
        <v>316</v>
      </c>
      <c r="D347" s="174" t="s">
        <v>317</v>
      </c>
      <c r="E347" s="171" t="s">
        <v>71</v>
      </c>
      <c r="F347" s="161" t="s">
        <v>318</v>
      </c>
      <c r="G347" s="254">
        <v>0</v>
      </c>
      <c r="H347" s="277">
        <f t="shared" si="43"/>
        <v>0</v>
      </c>
      <c r="I347" s="93">
        <f t="shared" si="44"/>
        <v>0</v>
      </c>
      <c r="J347" s="94">
        <f t="shared" si="45"/>
        <v>0</v>
      </c>
      <c r="K347" s="200">
        <f t="shared" si="41"/>
        <v>0</v>
      </c>
      <c r="L347" s="305" t="e">
        <f t="shared" si="42"/>
        <v>#DIV/0!</v>
      </c>
    </row>
    <row r="348" spans="1:12" ht="18" hidden="1" customHeight="1" x14ac:dyDescent="0.25">
      <c r="B348" s="116"/>
      <c r="C348" s="84"/>
      <c r="D348" s="173"/>
      <c r="E348" s="169"/>
      <c r="F348" s="12"/>
      <c r="G348" s="254">
        <v>0</v>
      </c>
      <c r="H348" s="277">
        <f t="shared" si="43"/>
        <v>0</v>
      </c>
      <c r="I348" s="93">
        <f t="shared" si="44"/>
        <v>0</v>
      </c>
      <c r="J348" s="94">
        <f t="shared" si="45"/>
        <v>0</v>
      </c>
      <c r="K348" s="200">
        <f t="shared" si="41"/>
        <v>0</v>
      </c>
      <c r="L348" s="305" t="e">
        <f t="shared" si="42"/>
        <v>#DIV/0!</v>
      </c>
    </row>
    <row r="349" spans="1:12" ht="18" hidden="1" customHeight="1" x14ac:dyDescent="0.25">
      <c r="B349" s="129" t="s">
        <v>802</v>
      </c>
      <c r="C349" s="84" t="s">
        <v>800</v>
      </c>
      <c r="D349" s="173" t="s">
        <v>779</v>
      </c>
      <c r="E349" s="169"/>
      <c r="F349" s="12"/>
      <c r="G349" s="254">
        <v>0</v>
      </c>
      <c r="H349" s="277">
        <f t="shared" si="43"/>
        <v>0</v>
      </c>
      <c r="I349" s="93">
        <f t="shared" si="44"/>
        <v>0</v>
      </c>
      <c r="J349" s="94">
        <f t="shared" si="45"/>
        <v>0</v>
      </c>
      <c r="K349" s="200">
        <f t="shared" si="41"/>
        <v>0</v>
      </c>
      <c r="L349" s="305" t="e">
        <f t="shared" si="42"/>
        <v>#DIV/0!</v>
      </c>
    </row>
    <row r="350" spans="1:12" ht="18" hidden="1" customHeight="1" x14ac:dyDescent="0.25">
      <c r="B350" s="129" t="s">
        <v>802</v>
      </c>
      <c r="C350" s="84" t="s">
        <v>855</v>
      </c>
      <c r="D350" s="173" t="s">
        <v>779</v>
      </c>
      <c r="E350" s="169"/>
      <c r="F350" s="12"/>
      <c r="G350" s="254">
        <v>0</v>
      </c>
      <c r="H350" s="277">
        <f t="shared" si="43"/>
        <v>0</v>
      </c>
      <c r="I350" s="93">
        <f t="shared" si="44"/>
        <v>0</v>
      </c>
      <c r="J350" s="94">
        <f t="shared" si="45"/>
        <v>0</v>
      </c>
      <c r="K350" s="200">
        <f t="shared" si="41"/>
        <v>0</v>
      </c>
      <c r="L350" s="305" t="e">
        <f t="shared" si="42"/>
        <v>#DIV/0!</v>
      </c>
    </row>
    <row r="351" spans="1:12" ht="18" hidden="1" customHeight="1" x14ac:dyDescent="0.25">
      <c r="B351" s="116"/>
      <c r="C351" s="84"/>
      <c r="D351" s="173"/>
      <c r="E351" s="169"/>
      <c r="F351" s="12"/>
      <c r="G351" s="254">
        <v>0</v>
      </c>
      <c r="H351" s="277">
        <f t="shared" si="43"/>
        <v>0</v>
      </c>
      <c r="I351" s="93">
        <f t="shared" si="44"/>
        <v>0</v>
      </c>
      <c r="J351" s="94">
        <f t="shared" si="45"/>
        <v>0</v>
      </c>
      <c r="K351" s="200">
        <f t="shared" si="41"/>
        <v>0</v>
      </c>
      <c r="L351" s="305" t="e">
        <f t="shared" si="42"/>
        <v>#DIV/0!</v>
      </c>
    </row>
    <row r="352" spans="1:12" ht="18" hidden="1" customHeight="1" x14ac:dyDescent="0.25">
      <c r="B352" s="116" t="s">
        <v>693</v>
      </c>
      <c r="C352" s="84" t="s">
        <v>575</v>
      </c>
      <c r="D352" s="173" t="s">
        <v>739</v>
      </c>
      <c r="E352" s="169">
        <v>9403208009</v>
      </c>
      <c r="F352" s="12"/>
      <c r="G352" s="254">
        <v>0</v>
      </c>
      <c r="H352" s="277">
        <f t="shared" si="43"/>
        <v>0</v>
      </c>
      <c r="I352" s="93">
        <f t="shared" si="44"/>
        <v>0</v>
      </c>
      <c r="J352" s="94">
        <f t="shared" si="45"/>
        <v>0</v>
      </c>
      <c r="K352" s="200">
        <f t="shared" si="41"/>
        <v>0</v>
      </c>
      <c r="L352" s="305" t="e">
        <f t="shared" si="42"/>
        <v>#DIV/0!</v>
      </c>
    </row>
    <row r="353" spans="1:12" ht="18" hidden="1" customHeight="1" x14ac:dyDescent="0.25">
      <c r="B353" s="116" t="s">
        <v>19</v>
      </c>
      <c r="C353" s="84" t="s">
        <v>715</v>
      </c>
      <c r="D353" s="173" t="s">
        <v>573</v>
      </c>
      <c r="E353" s="169" t="s">
        <v>475</v>
      </c>
      <c r="F353" s="12"/>
      <c r="G353" s="254">
        <v>0</v>
      </c>
      <c r="H353" s="277">
        <f t="shared" si="43"/>
        <v>0</v>
      </c>
      <c r="I353" s="93">
        <f t="shared" si="44"/>
        <v>0</v>
      </c>
      <c r="J353" s="94">
        <f t="shared" si="45"/>
        <v>0</v>
      </c>
      <c r="K353" s="200">
        <f t="shared" si="41"/>
        <v>0</v>
      </c>
      <c r="L353" s="305" t="e">
        <f t="shared" si="42"/>
        <v>#DIV/0!</v>
      </c>
    </row>
    <row r="354" spans="1:12" ht="18" hidden="1" customHeight="1" x14ac:dyDescent="0.25">
      <c r="B354" s="116" t="s">
        <v>572</v>
      </c>
      <c r="C354" s="84" t="s">
        <v>716</v>
      </c>
      <c r="D354" s="173" t="s">
        <v>740</v>
      </c>
      <c r="E354" s="169" t="s">
        <v>475</v>
      </c>
      <c r="F354" s="12"/>
      <c r="G354" s="254">
        <v>0</v>
      </c>
      <c r="H354" s="277">
        <f t="shared" si="43"/>
        <v>0</v>
      </c>
      <c r="I354" s="93">
        <f t="shared" si="44"/>
        <v>0</v>
      </c>
      <c r="J354" s="94">
        <f t="shared" si="45"/>
        <v>0</v>
      </c>
      <c r="K354" s="200">
        <f t="shared" si="41"/>
        <v>0</v>
      </c>
      <c r="L354" s="305" t="e">
        <f t="shared" si="42"/>
        <v>#DIV/0!</v>
      </c>
    </row>
    <row r="355" spans="1:12" ht="18" x14ac:dyDescent="0.25">
      <c r="B355" s="116"/>
      <c r="C355" s="84"/>
      <c r="D355" s="173"/>
      <c r="E355" s="169"/>
      <c r="F355" s="12"/>
      <c r="G355" s="254"/>
      <c r="H355" s="277">
        <f t="shared" si="43"/>
        <v>0</v>
      </c>
      <c r="I355" s="93"/>
      <c r="J355" s="94"/>
      <c r="K355" s="200"/>
      <c r="L355" s="305" t="e">
        <f t="shared" si="42"/>
        <v>#DIV/0!</v>
      </c>
    </row>
    <row r="356" spans="1:12" ht="18" customHeight="1" x14ac:dyDescent="0.25">
      <c r="B356" s="105" t="s">
        <v>249</v>
      </c>
      <c r="C356" s="84" t="s">
        <v>250</v>
      </c>
      <c r="D356" s="173" t="s">
        <v>152</v>
      </c>
      <c r="E356" s="169">
        <v>9403208009</v>
      </c>
      <c r="F356" s="12" t="s">
        <v>348</v>
      </c>
      <c r="G356" s="254">
        <v>79.53</v>
      </c>
      <c r="H356" s="277">
        <f t="shared" si="43"/>
        <v>79.77</v>
      </c>
      <c r="I356" s="93">
        <f t="shared" ref="I356:I373" si="46">H356*20%</f>
        <v>15.954000000000001</v>
      </c>
      <c r="J356" s="94">
        <f t="shared" ref="J356:J373" si="47">H356+I356</f>
        <v>95.72399999999999</v>
      </c>
      <c r="K356" s="200">
        <f t="shared" si="41"/>
        <v>114.87</v>
      </c>
      <c r="L356" s="305">
        <f t="shared" si="42"/>
        <v>0.30177291588077537</v>
      </c>
    </row>
    <row r="357" spans="1:12" ht="18" customHeight="1" x14ac:dyDescent="0.25">
      <c r="B357" s="116" t="s">
        <v>1331</v>
      </c>
      <c r="C357" s="84" t="s">
        <v>63</v>
      </c>
      <c r="D357" s="173" t="s">
        <v>1298</v>
      </c>
      <c r="E357" s="169">
        <v>9403208009</v>
      </c>
      <c r="F357" s="12" t="s">
        <v>348</v>
      </c>
      <c r="G357" s="254">
        <v>98.45</v>
      </c>
      <c r="H357" s="277">
        <f t="shared" si="43"/>
        <v>98.75</v>
      </c>
      <c r="I357" s="93">
        <f t="shared" si="46"/>
        <v>19.75</v>
      </c>
      <c r="J357" s="94">
        <f t="shared" si="47"/>
        <v>118.5</v>
      </c>
      <c r="K357" s="200">
        <f t="shared" si="41"/>
        <v>142.19999999999999</v>
      </c>
      <c r="L357" s="305">
        <f t="shared" si="42"/>
        <v>0.30472320975114542</v>
      </c>
    </row>
    <row r="358" spans="1:12" ht="20.25" customHeight="1" x14ac:dyDescent="0.25">
      <c r="B358" s="105" t="s">
        <v>628</v>
      </c>
      <c r="C358" s="84" t="s">
        <v>64</v>
      </c>
      <c r="D358" s="173" t="s">
        <v>1299</v>
      </c>
      <c r="E358" s="169">
        <v>9403208009</v>
      </c>
      <c r="F358" s="12" t="s">
        <v>348</v>
      </c>
      <c r="G358" s="254">
        <v>98.45</v>
      </c>
      <c r="H358" s="277">
        <f t="shared" si="43"/>
        <v>98.75</v>
      </c>
      <c r="I358" s="93">
        <f t="shared" si="46"/>
        <v>19.75</v>
      </c>
      <c r="J358" s="94">
        <f t="shared" si="47"/>
        <v>118.5</v>
      </c>
      <c r="K358" s="200">
        <f t="shared" si="41"/>
        <v>142.19999999999999</v>
      </c>
      <c r="L358" s="305">
        <f t="shared" si="42"/>
        <v>0.30472320975114542</v>
      </c>
    </row>
    <row r="359" spans="1:12" ht="20.25" customHeight="1" x14ac:dyDescent="0.25">
      <c r="B359" s="116" t="s">
        <v>798</v>
      </c>
      <c r="C359" s="84" t="s">
        <v>393</v>
      </c>
      <c r="D359" s="173" t="s">
        <v>394</v>
      </c>
      <c r="E359" s="169">
        <v>9403208009</v>
      </c>
      <c r="F359" s="12" t="s">
        <v>869</v>
      </c>
      <c r="G359" s="254">
        <v>120.46</v>
      </c>
      <c r="H359" s="277">
        <f t="shared" si="43"/>
        <v>120.82</v>
      </c>
      <c r="I359" s="93">
        <f t="shared" si="46"/>
        <v>24.164000000000001</v>
      </c>
      <c r="J359" s="94">
        <f t="shared" si="47"/>
        <v>144.98399999999998</v>
      </c>
      <c r="K359" s="200">
        <f t="shared" si="41"/>
        <v>173.98</v>
      </c>
      <c r="L359" s="305">
        <f t="shared" si="42"/>
        <v>0.29885439149926185</v>
      </c>
    </row>
    <row r="360" spans="1:12" ht="29.25" customHeight="1" x14ac:dyDescent="0.25">
      <c r="A360" s="311" t="s">
        <v>1765</v>
      </c>
      <c r="B360" s="116" t="s">
        <v>767</v>
      </c>
      <c r="C360" s="84" t="s">
        <v>1763</v>
      </c>
      <c r="D360" s="173" t="s">
        <v>1300</v>
      </c>
      <c r="E360" s="169">
        <v>9403208009</v>
      </c>
      <c r="F360" s="12" t="s">
        <v>869</v>
      </c>
      <c r="G360" s="254">
        <v>149.25</v>
      </c>
      <c r="H360" s="277">
        <f t="shared" si="43"/>
        <v>149.69999999999999</v>
      </c>
      <c r="I360" s="93">
        <f t="shared" si="46"/>
        <v>29.94</v>
      </c>
      <c r="J360" s="94">
        <f t="shared" si="47"/>
        <v>179.64</v>
      </c>
      <c r="K360" s="200">
        <f t="shared" si="41"/>
        <v>215.57</v>
      </c>
      <c r="L360" s="305">
        <f t="shared" si="42"/>
        <v>0.30150753768842264</v>
      </c>
    </row>
    <row r="361" spans="1:12" ht="20.25" customHeight="1" x14ac:dyDescent="0.25">
      <c r="B361" s="116" t="s">
        <v>1077</v>
      </c>
      <c r="C361" s="84" t="s">
        <v>766</v>
      </c>
      <c r="D361" s="173" t="s">
        <v>778</v>
      </c>
      <c r="E361" s="169">
        <v>9403208009</v>
      </c>
      <c r="F361" s="12" t="s">
        <v>348</v>
      </c>
      <c r="G361" s="254">
        <v>184.86</v>
      </c>
      <c r="H361" s="277">
        <f t="shared" si="43"/>
        <v>185.41</v>
      </c>
      <c r="I361" s="93">
        <f t="shared" si="46"/>
        <v>37.082000000000001</v>
      </c>
      <c r="J361" s="94">
        <f t="shared" si="47"/>
        <v>222.49199999999999</v>
      </c>
      <c r="K361" s="200">
        <f t="shared" si="41"/>
        <v>266.99</v>
      </c>
      <c r="L361" s="305">
        <f t="shared" si="42"/>
        <v>0.29752244942118011</v>
      </c>
    </row>
    <row r="362" spans="1:12" ht="20.25" customHeight="1" x14ac:dyDescent="0.25">
      <c r="B362" s="116" t="s">
        <v>1854</v>
      </c>
      <c r="C362" s="84" t="s">
        <v>1855</v>
      </c>
      <c r="D362" s="173" t="s">
        <v>778</v>
      </c>
      <c r="E362" s="169">
        <v>9403208009</v>
      </c>
      <c r="F362" s="12" t="s">
        <v>1856</v>
      </c>
      <c r="G362" s="254">
        <v>184.86</v>
      </c>
      <c r="H362" s="277">
        <f t="shared" si="43"/>
        <v>185.41</v>
      </c>
      <c r="I362" s="93">
        <f t="shared" si="46"/>
        <v>37.082000000000001</v>
      </c>
      <c r="J362" s="94">
        <f t="shared" si="47"/>
        <v>222.49199999999999</v>
      </c>
      <c r="K362" s="200">
        <f t="shared" si="41"/>
        <v>266.99</v>
      </c>
      <c r="L362" s="305">
        <f t="shared" si="42"/>
        <v>0.29752244942118011</v>
      </c>
    </row>
    <row r="363" spans="1:12" ht="20.25" customHeight="1" x14ac:dyDescent="0.25">
      <c r="B363" s="116" t="s">
        <v>1190</v>
      </c>
      <c r="C363" s="84" t="s">
        <v>1191</v>
      </c>
      <c r="D363" s="173" t="s">
        <v>1192</v>
      </c>
      <c r="E363" s="169">
        <v>9401790009</v>
      </c>
      <c r="F363" s="12" t="s">
        <v>1233</v>
      </c>
      <c r="G363" s="254">
        <v>197.64</v>
      </c>
      <c r="H363" s="277">
        <f t="shared" si="43"/>
        <v>198.23</v>
      </c>
      <c r="I363" s="93">
        <f t="shared" si="46"/>
        <v>39.646000000000001</v>
      </c>
      <c r="J363" s="94">
        <f t="shared" si="47"/>
        <v>237.87599999999998</v>
      </c>
      <c r="K363" s="200">
        <f t="shared" si="41"/>
        <v>285.45</v>
      </c>
      <c r="L363" s="305">
        <f t="shared" si="42"/>
        <v>0.2985225662821307</v>
      </c>
    </row>
    <row r="364" spans="1:12" ht="20.25" customHeight="1" x14ac:dyDescent="0.25">
      <c r="B364" s="105" t="s">
        <v>1635</v>
      </c>
      <c r="C364" s="172" t="s">
        <v>1861</v>
      </c>
      <c r="D364" s="173" t="s">
        <v>1636</v>
      </c>
      <c r="E364" s="77"/>
      <c r="F364" s="77"/>
      <c r="G364" s="254">
        <v>257.19</v>
      </c>
      <c r="H364" s="277">
        <f t="shared" si="43"/>
        <v>257.95999999999998</v>
      </c>
      <c r="I364" s="93">
        <f t="shared" si="46"/>
        <v>51.591999999999999</v>
      </c>
      <c r="J364" s="94">
        <f t="shared" si="47"/>
        <v>309.55199999999996</v>
      </c>
      <c r="K364" s="200">
        <f t="shared" si="41"/>
        <v>371.46</v>
      </c>
      <c r="L364" s="305">
        <f t="shared" si="42"/>
        <v>0.29938955635910247</v>
      </c>
    </row>
    <row r="365" spans="1:12" ht="29.25" x14ac:dyDescent="0.25">
      <c r="B365" s="105" t="s">
        <v>1634</v>
      </c>
      <c r="C365" s="172" t="s">
        <v>1860</v>
      </c>
      <c r="D365" s="173" t="s">
        <v>1674</v>
      </c>
      <c r="E365" s="77"/>
      <c r="F365" s="77"/>
      <c r="G365" s="254">
        <v>339.69</v>
      </c>
      <c r="H365" s="277">
        <f t="shared" si="43"/>
        <v>340.71</v>
      </c>
      <c r="I365" s="93">
        <f t="shared" si="46"/>
        <v>68.141999999999996</v>
      </c>
      <c r="J365" s="94">
        <f t="shared" si="47"/>
        <v>408.85199999999998</v>
      </c>
      <c r="K365" s="200">
        <f t="shared" si="41"/>
        <v>490.62</v>
      </c>
      <c r="L365" s="305">
        <f t="shared" si="42"/>
        <v>0.30027377903381591</v>
      </c>
    </row>
    <row r="366" spans="1:12" ht="20.25" customHeight="1" x14ac:dyDescent="0.25">
      <c r="B366" s="116" t="s">
        <v>1194</v>
      </c>
      <c r="C366" s="84" t="s">
        <v>1334</v>
      </c>
      <c r="D366" s="173" t="s">
        <v>1198</v>
      </c>
      <c r="E366" s="169">
        <v>9403208009</v>
      </c>
      <c r="F366" s="12" t="s">
        <v>1233</v>
      </c>
      <c r="G366" s="254">
        <v>228.25</v>
      </c>
      <c r="H366" s="277">
        <f t="shared" si="43"/>
        <v>228.93</v>
      </c>
      <c r="I366" s="93">
        <f t="shared" si="46"/>
        <v>45.786000000000001</v>
      </c>
      <c r="J366" s="94">
        <f t="shared" si="47"/>
        <v>274.71600000000001</v>
      </c>
      <c r="K366" s="200">
        <f t="shared" si="41"/>
        <v>329.66</v>
      </c>
      <c r="L366" s="305">
        <f t="shared" si="42"/>
        <v>0.2979189485213567</v>
      </c>
    </row>
    <row r="367" spans="1:12" ht="23.25" customHeight="1" x14ac:dyDescent="0.25">
      <c r="B367" s="116" t="s">
        <v>1142</v>
      </c>
      <c r="C367" s="84"/>
      <c r="D367" s="173" t="s">
        <v>642</v>
      </c>
      <c r="E367" s="169">
        <v>9403208009</v>
      </c>
      <c r="F367" s="12" t="s">
        <v>869</v>
      </c>
      <c r="G367" s="254">
        <v>211.05</v>
      </c>
      <c r="H367" s="277">
        <f t="shared" si="43"/>
        <v>211.68</v>
      </c>
      <c r="I367" s="93">
        <f t="shared" si="46"/>
        <v>42.336000000000006</v>
      </c>
      <c r="J367" s="94">
        <f t="shared" si="47"/>
        <v>254.01600000000002</v>
      </c>
      <c r="K367" s="200">
        <f t="shared" si="41"/>
        <v>304.82</v>
      </c>
      <c r="L367" s="305">
        <f t="shared" si="42"/>
        <v>0.29850746268655826</v>
      </c>
    </row>
    <row r="368" spans="1:12" ht="34.5" customHeight="1" x14ac:dyDescent="0.25">
      <c r="B368" s="105" t="s">
        <v>59</v>
      </c>
      <c r="C368" s="7" t="s">
        <v>1646</v>
      </c>
      <c r="D368" s="173" t="s">
        <v>153</v>
      </c>
      <c r="E368" s="169" t="s">
        <v>1246</v>
      </c>
      <c r="F368" s="12" t="s">
        <v>348</v>
      </c>
      <c r="G368" s="254">
        <v>69.7</v>
      </c>
      <c r="H368" s="277">
        <f t="shared" si="43"/>
        <v>69.91</v>
      </c>
      <c r="I368" s="93">
        <f t="shared" si="46"/>
        <v>13.981999999999999</v>
      </c>
      <c r="J368" s="94">
        <f t="shared" si="47"/>
        <v>83.891999999999996</v>
      </c>
      <c r="K368" s="200">
        <f t="shared" si="41"/>
        <v>100.67</v>
      </c>
      <c r="L368" s="305">
        <f t="shared" si="42"/>
        <v>0.3012912482065957</v>
      </c>
    </row>
    <row r="369" spans="1:12" ht="48" customHeight="1" x14ac:dyDescent="0.25">
      <c r="B369" s="105" t="s">
        <v>419</v>
      </c>
      <c r="C369" s="7" t="s">
        <v>1647</v>
      </c>
      <c r="D369" s="173" t="s">
        <v>1301</v>
      </c>
      <c r="E369" s="169">
        <v>9401710009</v>
      </c>
      <c r="F369" s="12" t="s">
        <v>348</v>
      </c>
      <c r="G369" s="254">
        <v>86.68</v>
      </c>
      <c r="H369" s="277">
        <f t="shared" si="43"/>
        <v>86.94</v>
      </c>
      <c r="I369" s="93">
        <f t="shared" si="46"/>
        <v>17.388000000000002</v>
      </c>
      <c r="J369" s="94">
        <f t="shared" si="47"/>
        <v>104.328</v>
      </c>
      <c r="K369" s="200">
        <f t="shared" si="41"/>
        <v>125.19</v>
      </c>
      <c r="L369" s="305">
        <f t="shared" si="42"/>
        <v>0.29995385325334212</v>
      </c>
    </row>
    <row r="370" spans="1:12" ht="36" x14ac:dyDescent="0.25">
      <c r="B370" s="229" t="s">
        <v>1231</v>
      </c>
      <c r="C370" s="172" t="s">
        <v>1257</v>
      </c>
      <c r="D370" s="12" t="s">
        <v>1020</v>
      </c>
      <c r="E370" s="10">
        <v>9401790009</v>
      </c>
      <c r="F370" s="12" t="s">
        <v>846</v>
      </c>
      <c r="G370" s="254">
        <v>128.32</v>
      </c>
      <c r="H370" s="277">
        <f t="shared" si="43"/>
        <v>128.69999999999999</v>
      </c>
      <c r="I370" s="93">
        <f t="shared" si="46"/>
        <v>25.74</v>
      </c>
      <c r="J370" s="94">
        <f t="shared" si="47"/>
        <v>154.44</v>
      </c>
      <c r="K370" s="200">
        <f t="shared" si="41"/>
        <v>185.33</v>
      </c>
      <c r="L370" s="305">
        <f t="shared" si="42"/>
        <v>0.29613466334164684</v>
      </c>
    </row>
    <row r="371" spans="1:12" ht="36" x14ac:dyDescent="0.25">
      <c r="B371" s="123" t="s">
        <v>1016</v>
      </c>
      <c r="C371" s="172" t="s">
        <v>1015</v>
      </c>
      <c r="D371" s="173" t="s">
        <v>1020</v>
      </c>
      <c r="E371" s="10">
        <v>9401790009</v>
      </c>
      <c r="F371" s="12" t="s">
        <v>846</v>
      </c>
      <c r="G371" s="254">
        <v>135.38</v>
      </c>
      <c r="H371" s="277">
        <f t="shared" si="43"/>
        <v>135.79</v>
      </c>
      <c r="I371" s="93">
        <f t="shared" si="46"/>
        <v>27.158000000000001</v>
      </c>
      <c r="J371" s="94">
        <f t="shared" si="47"/>
        <v>162.94799999999998</v>
      </c>
      <c r="K371" s="200">
        <f t="shared" si="41"/>
        <v>195.54</v>
      </c>
      <c r="L371" s="305">
        <f t="shared" si="42"/>
        <v>0.30285123356476618</v>
      </c>
    </row>
    <row r="372" spans="1:12" ht="45.75" customHeight="1" x14ac:dyDescent="0.25">
      <c r="A372" s="311" t="s">
        <v>1764</v>
      </c>
      <c r="B372" s="117" t="s">
        <v>633</v>
      </c>
      <c r="C372" s="172" t="s">
        <v>1818</v>
      </c>
      <c r="D372" s="173" t="s">
        <v>741</v>
      </c>
      <c r="E372" s="10">
        <v>9401790009</v>
      </c>
      <c r="F372" s="12" t="s">
        <v>846</v>
      </c>
      <c r="G372" s="254">
        <v>155.49</v>
      </c>
      <c r="H372" s="277">
        <f t="shared" si="43"/>
        <v>155.96</v>
      </c>
      <c r="I372" s="93">
        <f t="shared" si="46"/>
        <v>31.192000000000004</v>
      </c>
      <c r="J372" s="94">
        <f t="shared" si="47"/>
        <v>187.15200000000002</v>
      </c>
      <c r="K372" s="200">
        <f t="shared" si="41"/>
        <v>224.58</v>
      </c>
      <c r="L372" s="305">
        <f t="shared" si="42"/>
        <v>0.3022702424593291</v>
      </c>
    </row>
    <row r="373" spans="1:12" ht="21" customHeight="1" x14ac:dyDescent="0.25">
      <c r="B373" s="105" t="s">
        <v>450</v>
      </c>
      <c r="C373" s="84" t="s">
        <v>346</v>
      </c>
      <c r="D373" s="173" t="s">
        <v>347</v>
      </c>
      <c r="E373" s="169">
        <v>9401790009</v>
      </c>
      <c r="F373" s="12" t="s">
        <v>442</v>
      </c>
      <c r="G373" s="254">
        <v>23.41</v>
      </c>
      <c r="H373" s="277">
        <f t="shared" si="43"/>
        <v>23.48</v>
      </c>
      <c r="I373" s="93">
        <f t="shared" si="46"/>
        <v>4.6960000000000006</v>
      </c>
      <c r="J373" s="94">
        <f t="shared" si="47"/>
        <v>28.176000000000002</v>
      </c>
      <c r="K373" s="200">
        <f t="shared" si="41"/>
        <v>33.81</v>
      </c>
      <c r="L373" s="305">
        <f t="shared" si="42"/>
        <v>0.29901751388294429</v>
      </c>
    </row>
    <row r="374" spans="1:12" ht="18" x14ac:dyDescent="0.25">
      <c r="B374" s="240" t="s">
        <v>349</v>
      </c>
      <c r="C374" s="84"/>
      <c r="D374" s="173"/>
      <c r="E374" s="10"/>
      <c r="F374" s="12"/>
      <c r="G374" s="254"/>
      <c r="H374" s="277">
        <f t="shared" si="43"/>
        <v>0</v>
      </c>
      <c r="I374" s="93"/>
      <c r="J374" s="94"/>
      <c r="K374" s="200"/>
      <c r="L374" s="305" t="e">
        <f t="shared" si="42"/>
        <v>#DIV/0!</v>
      </c>
    </row>
    <row r="375" spans="1:12" ht="16.5" customHeight="1" x14ac:dyDescent="0.25">
      <c r="B375" s="60" t="s">
        <v>350</v>
      </c>
      <c r="C375" s="84" t="s">
        <v>351</v>
      </c>
      <c r="D375" s="173" t="s">
        <v>352</v>
      </c>
      <c r="E375" s="169">
        <v>6306220000</v>
      </c>
      <c r="F375" s="12" t="s">
        <v>353</v>
      </c>
      <c r="G375" s="254">
        <v>177.56</v>
      </c>
      <c r="H375" s="277">
        <f t="shared" si="43"/>
        <v>178.09</v>
      </c>
      <c r="I375" s="93">
        <f>H375*20%</f>
        <v>35.618000000000002</v>
      </c>
      <c r="J375" s="94">
        <f>H375+I375</f>
        <v>213.708</v>
      </c>
      <c r="K375" s="200">
        <f t="shared" si="41"/>
        <v>256.45</v>
      </c>
      <c r="L375" s="305">
        <f t="shared" si="42"/>
        <v>0.29849065104754402</v>
      </c>
    </row>
    <row r="376" spans="1:12" ht="18" hidden="1" customHeight="1" x14ac:dyDescent="0.25">
      <c r="B376" s="13" t="s">
        <v>196</v>
      </c>
      <c r="C376" s="84"/>
      <c r="D376" s="173"/>
      <c r="E376" s="10"/>
      <c r="F376" s="12"/>
      <c r="G376" s="254">
        <v>0</v>
      </c>
      <c r="H376" s="277">
        <f t="shared" si="43"/>
        <v>0</v>
      </c>
      <c r="I376" s="93"/>
      <c r="J376" s="94"/>
      <c r="K376" s="200">
        <f t="shared" si="41"/>
        <v>0</v>
      </c>
      <c r="L376" s="305" t="e">
        <f t="shared" si="42"/>
        <v>#DIV/0!</v>
      </c>
    </row>
    <row r="377" spans="1:12" ht="18" hidden="1" customHeight="1" x14ac:dyDescent="0.25">
      <c r="B377" s="60" t="s">
        <v>181</v>
      </c>
      <c r="C377" s="84" t="s">
        <v>197</v>
      </c>
      <c r="D377" s="173" t="s">
        <v>198</v>
      </c>
      <c r="E377" s="169">
        <v>7323990000</v>
      </c>
      <c r="F377" s="12" t="s">
        <v>130</v>
      </c>
      <c r="G377" s="254">
        <v>74.47</v>
      </c>
      <c r="H377" s="277">
        <f t="shared" si="43"/>
        <v>74.69</v>
      </c>
      <c r="I377" s="93">
        <f>H377*20%</f>
        <v>14.938000000000001</v>
      </c>
      <c r="J377" s="94">
        <f>H377+I377</f>
        <v>89.628</v>
      </c>
      <c r="K377" s="200">
        <f t="shared" si="41"/>
        <v>107.55</v>
      </c>
      <c r="L377" s="305">
        <f t="shared" si="42"/>
        <v>0.29542097488921115</v>
      </c>
    </row>
    <row r="378" spans="1:12" ht="20.25" customHeight="1" x14ac:dyDescent="0.25">
      <c r="B378" s="13" t="s">
        <v>199</v>
      </c>
      <c r="C378" s="84"/>
      <c r="D378" s="173"/>
      <c r="E378" s="10"/>
      <c r="F378" s="12"/>
      <c r="G378" s="254"/>
      <c r="H378" s="277">
        <f t="shared" si="43"/>
        <v>0</v>
      </c>
      <c r="I378" s="93"/>
      <c r="J378" s="94"/>
      <c r="K378" s="200"/>
      <c r="L378" s="305" t="e">
        <f t="shared" si="42"/>
        <v>#DIV/0!</v>
      </c>
    </row>
    <row r="379" spans="1:12" ht="18" hidden="1" customHeight="1" x14ac:dyDescent="0.25">
      <c r="B379" s="60" t="s">
        <v>200</v>
      </c>
      <c r="C379" s="84" t="s">
        <v>470</v>
      </c>
      <c r="D379" s="173" t="s">
        <v>201</v>
      </c>
      <c r="E379" s="169" t="s">
        <v>733</v>
      </c>
      <c r="F379" s="12" t="s">
        <v>202</v>
      </c>
      <c r="G379" s="254">
        <v>0</v>
      </c>
      <c r="H379" s="277">
        <f t="shared" si="43"/>
        <v>0</v>
      </c>
      <c r="I379" s="93">
        <f t="shared" ref="I379:I385" si="48">H379*20%</f>
        <v>0</v>
      </c>
      <c r="J379" s="94">
        <f t="shared" ref="J379:J385" si="49">H379+I379</f>
        <v>0</v>
      </c>
      <c r="K379" s="200">
        <f t="shared" si="41"/>
        <v>0</v>
      </c>
      <c r="L379" s="305" t="e">
        <f t="shared" si="42"/>
        <v>#DIV/0!</v>
      </c>
    </row>
    <row r="380" spans="1:12" ht="18" hidden="1" customHeight="1" x14ac:dyDescent="0.25">
      <c r="B380" s="60" t="s">
        <v>453</v>
      </c>
      <c r="C380" s="84" t="s">
        <v>203</v>
      </c>
      <c r="D380" s="173" t="s">
        <v>204</v>
      </c>
      <c r="E380" s="169" t="s">
        <v>733</v>
      </c>
      <c r="F380" s="12" t="s">
        <v>202</v>
      </c>
      <c r="G380" s="254">
        <v>0</v>
      </c>
      <c r="H380" s="277">
        <f t="shared" si="43"/>
        <v>0</v>
      </c>
      <c r="I380" s="93">
        <f t="shared" si="48"/>
        <v>0</v>
      </c>
      <c r="J380" s="94">
        <f t="shared" si="49"/>
        <v>0</v>
      </c>
      <c r="K380" s="200">
        <f t="shared" si="41"/>
        <v>0</v>
      </c>
      <c r="L380" s="305" t="e">
        <f t="shared" si="42"/>
        <v>#DIV/0!</v>
      </c>
    </row>
    <row r="381" spans="1:12" ht="35.25" customHeight="1" x14ac:dyDescent="0.25">
      <c r="B381" s="61" t="s">
        <v>694</v>
      </c>
      <c r="C381" s="84" t="s">
        <v>624</v>
      </c>
      <c r="D381" s="173" t="s">
        <v>708</v>
      </c>
      <c r="E381" s="169">
        <v>7323990000</v>
      </c>
      <c r="F381" s="12" t="s">
        <v>202</v>
      </c>
      <c r="G381" s="254">
        <v>38.81</v>
      </c>
      <c r="H381" s="277">
        <f t="shared" si="43"/>
        <v>38.93</v>
      </c>
      <c r="I381" s="93">
        <f t="shared" si="48"/>
        <v>7.7860000000000005</v>
      </c>
      <c r="J381" s="94">
        <f t="shared" si="49"/>
        <v>46.716000000000001</v>
      </c>
      <c r="K381" s="200">
        <f t="shared" si="41"/>
        <v>56.06</v>
      </c>
      <c r="L381" s="305">
        <f t="shared" si="42"/>
        <v>0.30919866013914543</v>
      </c>
    </row>
    <row r="382" spans="1:12" ht="18" hidden="1" customHeight="1" x14ac:dyDescent="0.25">
      <c r="B382" s="61"/>
      <c r="C382" s="84"/>
      <c r="D382" s="173"/>
      <c r="E382" s="169"/>
      <c r="F382" s="12"/>
      <c r="G382" s="254">
        <v>0</v>
      </c>
      <c r="H382" s="277">
        <f t="shared" si="43"/>
        <v>0</v>
      </c>
      <c r="I382" s="93">
        <f t="shared" si="48"/>
        <v>0</v>
      </c>
      <c r="J382" s="94">
        <f t="shared" si="49"/>
        <v>0</v>
      </c>
      <c r="K382" s="200">
        <f t="shared" si="41"/>
        <v>0</v>
      </c>
      <c r="L382" s="305" t="e">
        <f t="shared" si="42"/>
        <v>#DIV/0!</v>
      </c>
    </row>
    <row r="383" spans="1:12" ht="18" hidden="1" customHeight="1" x14ac:dyDescent="0.25">
      <c r="B383" s="61"/>
      <c r="C383" s="84"/>
      <c r="D383" s="173"/>
      <c r="E383" s="169"/>
      <c r="F383" s="12"/>
      <c r="G383" s="254">
        <v>0</v>
      </c>
      <c r="H383" s="277">
        <f t="shared" si="43"/>
        <v>0</v>
      </c>
      <c r="I383" s="93">
        <f t="shared" si="48"/>
        <v>0</v>
      </c>
      <c r="J383" s="94">
        <f t="shared" si="49"/>
        <v>0</v>
      </c>
      <c r="K383" s="200">
        <f t="shared" si="41"/>
        <v>0</v>
      </c>
      <c r="L383" s="305" t="e">
        <f t="shared" si="42"/>
        <v>#DIV/0!</v>
      </c>
    </row>
    <row r="384" spans="1:12" ht="18" hidden="1" customHeight="1" x14ac:dyDescent="0.25">
      <c r="B384" s="35" t="e">
        <f>#REF!</f>
        <v>#REF!</v>
      </c>
      <c r="C384" s="164" t="s">
        <v>52</v>
      </c>
      <c r="D384" s="174" t="s">
        <v>52</v>
      </c>
      <c r="E384" s="169"/>
      <c r="F384" s="12"/>
      <c r="G384" s="254">
        <v>0</v>
      </c>
      <c r="H384" s="277">
        <f t="shared" si="43"/>
        <v>0</v>
      </c>
      <c r="I384" s="93">
        <f t="shared" si="48"/>
        <v>0</v>
      </c>
      <c r="J384" s="94">
        <f t="shared" si="49"/>
        <v>0</v>
      </c>
      <c r="K384" s="200">
        <f t="shared" si="41"/>
        <v>0</v>
      </c>
      <c r="L384" s="305" t="e">
        <f t="shared" si="42"/>
        <v>#DIV/0!</v>
      </c>
    </row>
    <row r="385" spans="1:12" ht="30" hidden="1" customHeight="1" x14ac:dyDescent="0.25">
      <c r="B385" s="20" t="s">
        <v>114</v>
      </c>
      <c r="C385" s="38" t="s">
        <v>316</v>
      </c>
      <c r="D385" s="174" t="s">
        <v>317</v>
      </c>
      <c r="E385" s="171" t="s">
        <v>71</v>
      </c>
      <c r="F385" s="161" t="s">
        <v>318</v>
      </c>
      <c r="G385" s="254">
        <v>0</v>
      </c>
      <c r="H385" s="277">
        <f t="shared" si="43"/>
        <v>0</v>
      </c>
      <c r="I385" s="93">
        <f t="shared" si="48"/>
        <v>0</v>
      </c>
      <c r="J385" s="94">
        <f t="shared" si="49"/>
        <v>0</v>
      </c>
      <c r="K385" s="200">
        <f t="shared" si="41"/>
        <v>0</v>
      </c>
      <c r="L385" s="305" t="e">
        <f t="shared" si="42"/>
        <v>#DIV/0!</v>
      </c>
    </row>
    <row r="386" spans="1:12" ht="18" x14ac:dyDescent="0.25">
      <c r="B386" s="13" t="s">
        <v>205</v>
      </c>
      <c r="C386" s="84"/>
      <c r="D386" s="173"/>
      <c r="E386" s="10"/>
      <c r="F386" s="12"/>
      <c r="G386" s="254"/>
      <c r="H386" s="277">
        <f t="shared" si="43"/>
        <v>0</v>
      </c>
      <c r="I386" s="93"/>
      <c r="J386" s="94"/>
      <c r="K386" s="200"/>
      <c r="L386" s="305" t="e">
        <f t="shared" si="42"/>
        <v>#DIV/0!</v>
      </c>
    </row>
    <row r="387" spans="1:12" ht="15.75" customHeight="1" x14ac:dyDescent="0.25">
      <c r="B387" s="105" t="s">
        <v>420</v>
      </c>
      <c r="C387" s="84" t="s">
        <v>422</v>
      </c>
      <c r="D387" s="173" t="s">
        <v>643</v>
      </c>
      <c r="E387" s="169">
        <v>9506999000</v>
      </c>
      <c r="F387" s="12" t="s">
        <v>870</v>
      </c>
      <c r="G387" s="254">
        <v>28.78</v>
      </c>
      <c r="H387" s="277">
        <f t="shared" si="43"/>
        <v>28.87</v>
      </c>
      <c r="I387" s="93">
        <f t="shared" ref="I387:I402" si="50">H387*20%</f>
        <v>5.7740000000000009</v>
      </c>
      <c r="J387" s="94">
        <f t="shared" ref="J387:J402" si="51">H387+I387</f>
        <v>34.644000000000005</v>
      </c>
      <c r="K387" s="200">
        <f t="shared" si="41"/>
        <v>41.57</v>
      </c>
      <c r="L387" s="305">
        <f t="shared" si="42"/>
        <v>0.31271716469770183</v>
      </c>
    </row>
    <row r="388" spans="1:12" ht="18.75" customHeight="1" x14ac:dyDescent="0.25">
      <c r="B388" s="105" t="s">
        <v>421</v>
      </c>
      <c r="C388" s="84" t="s">
        <v>424</v>
      </c>
      <c r="D388" s="173" t="s">
        <v>644</v>
      </c>
      <c r="E388" s="169">
        <v>9506999000</v>
      </c>
      <c r="F388" s="12" t="s">
        <v>870</v>
      </c>
      <c r="G388" s="254">
        <v>48.14</v>
      </c>
      <c r="H388" s="277">
        <f t="shared" si="43"/>
        <v>48.28</v>
      </c>
      <c r="I388" s="93">
        <f t="shared" si="50"/>
        <v>9.6560000000000006</v>
      </c>
      <c r="J388" s="94">
        <f t="shared" si="51"/>
        <v>57.936</v>
      </c>
      <c r="K388" s="200">
        <f t="shared" si="41"/>
        <v>69.52</v>
      </c>
      <c r="L388" s="305">
        <f t="shared" si="42"/>
        <v>0.29081844619858543</v>
      </c>
    </row>
    <row r="389" spans="1:12" ht="15.75" customHeight="1" x14ac:dyDescent="0.25">
      <c r="B389" s="105" t="s">
        <v>30</v>
      </c>
      <c r="C389" s="84" t="s">
        <v>31</v>
      </c>
      <c r="D389" s="173" t="s">
        <v>32</v>
      </c>
      <c r="E389" s="169">
        <v>7323990000</v>
      </c>
      <c r="F389" s="12" t="s">
        <v>73</v>
      </c>
      <c r="G389" s="254">
        <v>42.83</v>
      </c>
      <c r="H389" s="277">
        <f t="shared" si="43"/>
        <v>42.96</v>
      </c>
      <c r="I389" s="93">
        <f t="shared" si="50"/>
        <v>8.5920000000000005</v>
      </c>
      <c r="J389" s="94">
        <f t="shared" si="51"/>
        <v>51.552</v>
      </c>
      <c r="K389" s="200">
        <f t="shared" si="41"/>
        <v>61.86</v>
      </c>
      <c r="L389" s="305">
        <f t="shared" si="42"/>
        <v>0.30352556619193649</v>
      </c>
    </row>
    <row r="390" spans="1:12" ht="18.75" customHeight="1" x14ac:dyDescent="0.25">
      <c r="B390" s="117" t="s">
        <v>581</v>
      </c>
      <c r="C390" s="156">
        <v>120155</v>
      </c>
      <c r="D390" s="173" t="s">
        <v>207</v>
      </c>
      <c r="E390" s="10">
        <v>7326909807</v>
      </c>
      <c r="F390" s="12" t="s">
        <v>1235</v>
      </c>
      <c r="G390" s="254">
        <v>65.44</v>
      </c>
      <c r="H390" s="277">
        <f t="shared" si="43"/>
        <v>65.64</v>
      </c>
      <c r="I390" s="93">
        <f t="shared" si="50"/>
        <v>13.128</v>
      </c>
      <c r="J390" s="94">
        <f t="shared" si="51"/>
        <v>78.768000000000001</v>
      </c>
      <c r="K390" s="200">
        <f t="shared" ref="K390:K401" si="52">ROUND((J390*1.2),2)</f>
        <v>94.52</v>
      </c>
      <c r="L390" s="305">
        <f t="shared" si="42"/>
        <v>0.30562347188265448</v>
      </c>
    </row>
    <row r="391" spans="1:12" ht="19.5" customHeight="1" x14ac:dyDescent="0.25">
      <c r="B391" s="117" t="s">
        <v>582</v>
      </c>
      <c r="C391" s="156">
        <v>120154</v>
      </c>
      <c r="D391" s="173" t="s">
        <v>206</v>
      </c>
      <c r="E391" s="10">
        <v>7326909807</v>
      </c>
      <c r="F391" s="12" t="s">
        <v>1235</v>
      </c>
      <c r="G391" s="254">
        <v>71.760000000000005</v>
      </c>
      <c r="H391" s="277">
        <f t="shared" si="43"/>
        <v>71.98</v>
      </c>
      <c r="I391" s="93">
        <f t="shared" si="50"/>
        <v>14.396000000000001</v>
      </c>
      <c r="J391" s="94">
        <f t="shared" si="51"/>
        <v>86.376000000000005</v>
      </c>
      <c r="K391" s="200">
        <f t="shared" si="52"/>
        <v>103.65</v>
      </c>
      <c r="L391" s="305">
        <f t="shared" si="42"/>
        <v>0.30657748049051747</v>
      </c>
    </row>
    <row r="392" spans="1:12" ht="18.75" customHeight="1" x14ac:dyDescent="0.25">
      <c r="B392" s="105" t="s">
        <v>355</v>
      </c>
      <c r="C392" s="84" t="s">
        <v>356</v>
      </c>
      <c r="D392" s="173" t="s">
        <v>128</v>
      </c>
      <c r="E392" s="169">
        <v>7323999100</v>
      </c>
      <c r="F392" s="12" t="s">
        <v>29</v>
      </c>
      <c r="G392" s="254">
        <v>82.01</v>
      </c>
      <c r="H392" s="277">
        <f t="shared" si="43"/>
        <v>82.26</v>
      </c>
      <c r="I392" s="93">
        <f t="shared" si="50"/>
        <v>16.452000000000002</v>
      </c>
      <c r="J392" s="94">
        <f t="shared" si="51"/>
        <v>98.712000000000003</v>
      </c>
      <c r="K392" s="200">
        <f t="shared" si="52"/>
        <v>118.45</v>
      </c>
      <c r="L392" s="305">
        <f t="shared" si="42"/>
        <v>0.30484087306426488</v>
      </c>
    </row>
    <row r="393" spans="1:12" ht="18" customHeight="1" x14ac:dyDescent="0.25">
      <c r="B393" s="105" t="s">
        <v>354</v>
      </c>
      <c r="C393" s="84" t="s">
        <v>357</v>
      </c>
      <c r="D393" s="173" t="s">
        <v>129</v>
      </c>
      <c r="E393" s="169">
        <v>7323999100</v>
      </c>
      <c r="F393" s="12" t="s">
        <v>29</v>
      </c>
      <c r="G393" s="254">
        <v>94.67</v>
      </c>
      <c r="H393" s="277">
        <f t="shared" si="43"/>
        <v>94.95</v>
      </c>
      <c r="I393" s="93">
        <f t="shared" si="50"/>
        <v>18.990000000000002</v>
      </c>
      <c r="J393" s="94">
        <f t="shared" si="51"/>
        <v>113.94</v>
      </c>
      <c r="K393" s="200">
        <f t="shared" si="52"/>
        <v>136.72999999999999</v>
      </c>
      <c r="L393" s="305">
        <f t="shared" ref="L393:L456" si="53">H393/G393*100-100</f>
        <v>0.29576423365374183</v>
      </c>
    </row>
    <row r="394" spans="1:12" ht="18" hidden="1" customHeight="1" x14ac:dyDescent="0.25">
      <c r="A394" s="307" t="s">
        <v>1578</v>
      </c>
      <c r="B394" s="105" t="s">
        <v>33</v>
      </c>
      <c r="C394" s="84" t="s">
        <v>34</v>
      </c>
      <c r="D394" s="173" t="s">
        <v>35</v>
      </c>
      <c r="E394" s="169">
        <v>9401710009</v>
      </c>
      <c r="F394" s="12" t="s">
        <v>36</v>
      </c>
      <c r="G394" s="254">
        <v>212.55</v>
      </c>
      <c r="H394" s="277">
        <f t="shared" si="43"/>
        <v>213.19</v>
      </c>
      <c r="I394" s="93">
        <f t="shared" si="50"/>
        <v>42.638000000000005</v>
      </c>
      <c r="J394" s="94">
        <f t="shared" si="51"/>
        <v>255.828</v>
      </c>
      <c r="K394" s="200">
        <f t="shared" si="52"/>
        <v>306.99</v>
      </c>
      <c r="L394" s="305">
        <f t="shared" si="53"/>
        <v>0.30110562220653492</v>
      </c>
    </row>
    <row r="395" spans="1:12" ht="19.5" customHeight="1" x14ac:dyDescent="0.25">
      <c r="B395" s="105" t="s">
        <v>451</v>
      </c>
      <c r="C395" s="84" t="s">
        <v>25</v>
      </c>
      <c r="D395" s="173" t="s">
        <v>26</v>
      </c>
      <c r="E395" s="169">
        <v>6306120000</v>
      </c>
      <c r="F395" s="12" t="s">
        <v>27</v>
      </c>
      <c r="G395" s="254">
        <v>264.39999999999998</v>
      </c>
      <c r="H395" s="277">
        <f t="shared" si="43"/>
        <v>265.19</v>
      </c>
      <c r="I395" s="93">
        <f t="shared" si="50"/>
        <v>53.038000000000004</v>
      </c>
      <c r="J395" s="94">
        <f t="shared" si="51"/>
        <v>318.22800000000001</v>
      </c>
      <c r="K395" s="200">
        <f t="shared" si="52"/>
        <v>381.87</v>
      </c>
      <c r="L395" s="305">
        <f t="shared" si="53"/>
        <v>0.29878971255674003</v>
      </c>
    </row>
    <row r="396" spans="1:12" ht="39" customHeight="1" x14ac:dyDescent="0.25">
      <c r="B396" s="116" t="s">
        <v>1078</v>
      </c>
      <c r="C396" s="84" t="s">
        <v>183</v>
      </c>
      <c r="D396" s="173" t="s">
        <v>259</v>
      </c>
      <c r="E396" s="169">
        <v>6306120000</v>
      </c>
      <c r="F396" s="12" t="s">
        <v>27</v>
      </c>
      <c r="G396" s="254">
        <v>365.7</v>
      </c>
      <c r="H396" s="277">
        <f t="shared" si="43"/>
        <v>366.8</v>
      </c>
      <c r="I396" s="93">
        <f t="shared" si="50"/>
        <v>73.36</v>
      </c>
      <c r="J396" s="94">
        <f t="shared" si="51"/>
        <v>440.16</v>
      </c>
      <c r="K396" s="200">
        <f t="shared" si="52"/>
        <v>528.19000000000005</v>
      </c>
      <c r="L396" s="305">
        <f t="shared" si="53"/>
        <v>0.3007929997265677</v>
      </c>
    </row>
    <row r="397" spans="1:12" ht="21" customHeight="1" x14ac:dyDescent="0.25">
      <c r="B397" s="105" t="s">
        <v>629</v>
      </c>
      <c r="C397" s="84" t="s">
        <v>28</v>
      </c>
      <c r="D397" s="173" t="s">
        <v>26</v>
      </c>
      <c r="E397" s="169">
        <v>6306120000</v>
      </c>
      <c r="F397" s="12" t="s">
        <v>27</v>
      </c>
      <c r="G397" s="254">
        <v>380.5</v>
      </c>
      <c r="H397" s="277">
        <f t="shared" ref="H397:H401" si="54">ROUND((G397*1.003),2)</f>
        <v>381.64</v>
      </c>
      <c r="I397" s="93">
        <f t="shared" si="50"/>
        <v>76.328000000000003</v>
      </c>
      <c r="J397" s="94">
        <f t="shared" si="51"/>
        <v>457.96799999999996</v>
      </c>
      <c r="K397" s="200">
        <f t="shared" si="52"/>
        <v>549.55999999999995</v>
      </c>
      <c r="L397" s="305">
        <f t="shared" si="53"/>
        <v>0.29960578186596365</v>
      </c>
    </row>
    <row r="398" spans="1:12" ht="24.75" customHeight="1" x14ac:dyDescent="0.25">
      <c r="B398" s="117" t="s">
        <v>768</v>
      </c>
      <c r="C398" s="172" t="s">
        <v>769</v>
      </c>
      <c r="D398" s="173" t="s">
        <v>780</v>
      </c>
      <c r="E398" s="10">
        <v>9401710009</v>
      </c>
      <c r="F398" s="12" t="s">
        <v>735</v>
      </c>
      <c r="G398" s="254">
        <v>513.84</v>
      </c>
      <c r="H398" s="277">
        <f t="shared" si="54"/>
        <v>515.38</v>
      </c>
      <c r="I398" s="93">
        <f t="shared" si="50"/>
        <v>103.07600000000001</v>
      </c>
      <c r="J398" s="94">
        <f t="shared" si="51"/>
        <v>618.45600000000002</v>
      </c>
      <c r="K398" s="200">
        <f t="shared" si="52"/>
        <v>742.15</v>
      </c>
      <c r="L398" s="305">
        <f t="shared" si="53"/>
        <v>0.29970418807410226</v>
      </c>
    </row>
    <row r="399" spans="1:12" ht="25.5" customHeight="1" x14ac:dyDescent="0.25">
      <c r="B399" s="117" t="s">
        <v>1510</v>
      </c>
      <c r="C399" s="172" t="s">
        <v>1548</v>
      </c>
      <c r="D399" s="173" t="s">
        <v>770</v>
      </c>
      <c r="E399" s="10">
        <v>6306120000</v>
      </c>
      <c r="F399" s="12" t="s">
        <v>27</v>
      </c>
      <c r="G399" s="254">
        <v>532.96</v>
      </c>
      <c r="H399" s="277">
        <f t="shared" si="54"/>
        <v>534.55999999999995</v>
      </c>
      <c r="I399" s="93">
        <f t="shared" si="50"/>
        <v>106.91199999999999</v>
      </c>
      <c r="J399" s="94">
        <f t="shared" si="51"/>
        <v>641.47199999999998</v>
      </c>
      <c r="K399" s="200">
        <f t="shared" si="52"/>
        <v>769.77</v>
      </c>
      <c r="L399" s="305">
        <f t="shared" si="53"/>
        <v>0.30021014710295901</v>
      </c>
    </row>
    <row r="400" spans="1:12" ht="18" hidden="1" x14ac:dyDescent="0.25">
      <c r="B400" s="117" t="s">
        <v>771</v>
      </c>
      <c r="C400" s="172" t="s">
        <v>772</v>
      </c>
      <c r="D400" s="173" t="s">
        <v>779</v>
      </c>
      <c r="E400" s="10" t="s">
        <v>452</v>
      </c>
      <c r="F400" s="12"/>
      <c r="G400" s="254">
        <v>0</v>
      </c>
      <c r="H400" s="277">
        <f t="shared" si="54"/>
        <v>0</v>
      </c>
      <c r="I400" s="93">
        <f t="shared" si="50"/>
        <v>0</v>
      </c>
      <c r="J400" s="94">
        <f t="shared" si="51"/>
        <v>0</v>
      </c>
      <c r="K400" s="200">
        <f t="shared" si="52"/>
        <v>0</v>
      </c>
      <c r="L400" s="305" t="e">
        <f t="shared" si="53"/>
        <v>#DIV/0!</v>
      </c>
    </row>
    <row r="401" spans="2:12" ht="30" thickBot="1" x14ac:dyDescent="0.3">
      <c r="B401" s="242" t="s">
        <v>618</v>
      </c>
      <c r="C401" s="243" t="s">
        <v>1858</v>
      </c>
      <c r="D401" s="244" t="s">
        <v>619</v>
      </c>
      <c r="E401" s="245">
        <v>9401710009</v>
      </c>
      <c r="F401" s="246" t="s">
        <v>868</v>
      </c>
      <c r="G401" s="267">
        <v>700.61</v>
      </c>
      <c r="H401" s="277">
        <f t="shared" si="54"/>
        <v>702.71</v>
      </c>
      <c r="I401" s="98">
        <f t="shared" si="50"/>
        <v>140.542</v>
      </c>
      <c r="J401" s="99">
        <f t="shared" si="51"/>
        <v>843.25200000000007</v>
      </c>
      <c r="K401" s="201">
        <f t="shared" si="52"/>
        <v>1011.9</v>
      </c>
      <c r="L401" s="305">
        <f t="shared" si="53"/>
        <v>0.29973879904655121</v>
      </c>
    </row>
    <row r="402" spans="2:12" ht="23.25" hidden="1" customHeight="1" thickBot="1" x14ac:dyDescent="0.3">
      <c r="B402" s="241"/>
      <c r="C402" s="234"/>
      <c r="D402" s="234"/>
      <c r="E402" s="234"/>
      <c r="F402" s="234"/>
      <c r="G402" s="262"/>
      <c r="H402" s="286"/>
      <c r="I402" s="107">
        <f t="shared" si="50"/>
        <v>0</v>
      </c>
      <c r="J402" s="108">
        <f t="shared" si="51"/>
        <v>0</v>
      </c>
      <c r="L402" s="305" t="e">
        <f t="shared" si="53"/>
        <v>#DIV/0!</v>
      </c>
    </row>
    <row r="403" spans="2:12" ht="10.5" customHeight="1" x14ac:dyDescent="0.25">
      <c r="B403" s="87"/>
      <c r="C403" s="87"/>
      <c r="D403" s="87"/>
      <c r="E403" s="87"/>
      <c r="F403" s="87"/>
      <c r="G403" s="87"/>
      <c r="H403" s="287"/>
      <c r="I403" s="87"/>
      <c r="J403" s="81"/>
      <c r="L403" s="305" t="e">
        <f t="shared" si="53"/>
        <v>#DIV/0!</v>
      </c>
    </row>
    <row r="404" spans="2:12" ht="38.25" customHeight="1" x14ac:dyDescent="0.3">
      <c r="B404" s="263" t="s">
        <v>1511</v>
      </c>
      <c r="C404" s="263"/>
      <c r="D404" s="263"/>
      <c r="E404" s="263"/>
      <c r="G404" s="87"/>
      <c r="H404" s="288"/>
      <c r="I404" s="81"/>
      <c r="J404" s="81"/>
      <c r="K404" s="264" t="s">
        <v>1327</v>
      </c>
      <c r="L404" s="305" t="e">
        <f t="shared" si="53"/>
        <v>#DIV/0!</v>
      </c>
    </row>
    <row r="405" spans="2:12" ht="10.5" customHeight="1" x14ac:dyDescent="0.3">
      <c r="B405" s="263"/>
      <c r="C405" s="263"/>
      <c r="D405" s="263"/>
      <c r="E405" s="263"/>
      <c r="G405" s="87"/>
      <c r="H405" s="288"/>
      <c r="I405" s="87"/>
      <c r="J405" s="81"/>
      <c r="K405" s="264"/>
      <c r="L405" s="305" t="e">
        <f t="shared" si="53"/>
        <v>#DIV/0!</v>
      </c>
    </row>
    <row r="406" spans="2:12" ht="26.25" customHeight="1" x14ac:dyDescent="0.3">
      <c r="B406" s="264" t="s">
        <v>1773</v>
      </c>
      <c r="C406" s="264"/>
      <c r="D406" s="264"/>
      <c r="E406" s="264"/>
      <c r="G406" s="87"/>
      <c r="H406" s="289"/>
      <c r="I406" s="87"/>
      <c r="J406" s="81"/>
      <c r="K406" s="264" t="s">
        <v>1772</v>
      </c>
      <c r="L406" s="305" t="e">
        <f t="shared" si="53"/>
        <v>#DIV/0!</v>
      </c>
    </row>
    <row r="407" spans="2:12" ht="15.75" customHeight="1" x14ac:dyDescent="0.3">
      <c r="B407" s="264"/>
      <c r="C407" s="264"/>
      <c r="D407" s="264"/>
      <c r="E407" s="264"/>
      <c r="G407" s="87"/>
      <c r="H407" s="289"/>
      <c r="I407" s="87"/>
      <c r="J407" s="81"/>
      <c r="K407" s="264"/>
      <c r="L407" s="305" t="e">
        <f t="shared" si="53"/>
        <v>#DIV/0!</v>
      </c>
    </row>
    <row r="408" spans="2:12" ht="19.5" customHeight="1" x14ac:dyDescent="0.3">
      <c r="B408" s="263" t="s">
        <v>1319</v>
      </c>
      <c r="C408" s="263"/>
      <c r="D408" s="263"/>
      <c r="E408" s="263"/>
      <c r="G408" s="87"/>
      <c r="H408" s="290"/>
      <c r="I408" s="81"/>
      <c r="J408" s="81"/>
      <c r="K408" s="264" t="s">
        <v>45</v>
      </c>
      <c r="L408" s="305" t="e">
        <f t="shared" si="53"/>
        <v>#DIV/0!</v>
      </c>
    </row>
    <row r="409" spans="2:12" ht="12.75" customHeight="1" x14ac:dyDescent="0.3">
      <c r="B409" s="263"/>
      <c r="C409" s="263"/>
      <c r="D409" s="263"/>
      <c r="E409" s="263" t="s">
        <v>379</v>
      </c>
      <c r="G409" s="87"/>
      <c r="H409" s="287"/>
      <c r="I409" s="81"/>
      <c r="J409" s="81"/>
      <c r="K409" s="264"/>
      <c r="L409" s="305" t="e">
        <f t="shared" si="53"/>
        <v>#DIV/0!</v>
      </c>
    </row>
    <row r="410" spans="2:12" ht="20.25" x14ac:dyDescent="0.3">
      <c r="B410" s="263" t="s">
        <v>247</v>
      </c>
      <c r="C410" s="264"/>
      <c r="D410" s="264"/>
      <c r="E410" s="264"/>
      <c r="G410" s="87"/>
      <c r="H410" s="276"/>
      <c r="I410" s="81"/>
      <c r="J410" s="81"/>
      <c r="K410" s="264" t="s">
        <v>1320</v>
      </c>
      <c r="L410" s="305" t="e">
        <f t="shared" si="53"/>
        <v>#DIV/0!</v>
      </c>
    </row>
    <row r="411" spans="2:12" ht="18.75" customHeight="1" x14ac:dyDescent="0.25">
      <c r="B411" s="6"/>
      <c r="C411" s="6"/>
      <c r="D411" s="6"/>
      <c r="E411" s="6"/>
      <c r="F411" s="6"/>
      <c r="G411" s="6"/>
      <c r="I411" s="6"/>
      <c r="J411" s="6"/>
      <c r="L411" s="305" t="e">
        <f t="shared" si="53"/>
        <v>#DIV/0!</v>
      </c>
    </row>
    <row r="412" spans="2:12" ht="12.75" customHeight="1" x14ac:dyDescent="0.25">
      <c r="B412" s="6"/>
      <c r="C412" s="6"/>
      <c r="D412" s="6"/>
      <c r="E412" s="6"/>
      <c r="F412" s="6"/>
      <c r="G412" s="6"/>
      <c r="J412" s="6"/>
      <c r="L412" s="305" t="e">
        <f t="shared" si="53"/>
        <v>#DIV/0!</v>
      </c>
    </row>
    <row r="413" spans="2:12" ht="12.75" customHeight="1" x14ac:dyDescent="0.25">
      <c r="B413" s="6"/>
      <c r="C413" s="6"/>
      <c r="D413" s="6"/>
      <c r="E413" s="6"/>
      <c r="F413" s="6"/>
      <c r="G413" s="6"/>
      <c r="J413" s="6"/>
      <c r="L413" s="305" t="e">
        <f t="shared" si="53"/>
        <v>#DIV/0!</v>
      </c>
    </row>
    <row r="414" spans="2:12" ht="12.75" customHeight="1" x14ac:dyDescent="0.25">
      <c r="D414" s="26"/>
      <c r="E414" s="6"/>
      <c r="F414" s="6"/>
      <c r="G414" s="6"/>
      <c r="J414" s="6"/>
      <c r="L414" s="305" t="e">
        <f t="shared" si="53"/>
        <v>#DIV/0!</v>
      </c>
    </row>
    <row r="415" spans="2:12" ht="12.75" customHeight="1" x14ac:dyDescent="0.25">
      <c r="B415" s="6"/>
      <c r="C415" s="6"/>
      <c r="D415" s="6"/>
      <c r="E415" s="6"/>
      <c r="F415" s="6"/>
      <c r="G415" s="6"/>
      <c r="J415" s="6"/>
      <c r="L415" s="305" t="e">
        <f t="shared" si="53"/>
        <v>#DIV/0!</v>
      </c>
    </row>
    <row r="416" spans="2:12" ht="12.75" customHeight="1" x14ac:dyDescent="0.25">
      <c r="B416" s="6"/>
      <c r="C416" s="6"/>
      <c r="D416" s="6"/>
      <c r="E416" s="6"/>
      <c r="F416" s="6"/>
      <c r="G416" s="6"/>
      <c r="L416" s="305" t="e">
        <f t="shared" si="53"/>
        <v>#DIV/0!</v>
      </c>
    </row>
    <row r="417" spans="2:12" ht="12.75" customHeight="1" x14ac:dyDescent="0.25">
      <c r="B417" s="6"/>
      <c r="C417" s="6"/>
      <c r="D417" s="6"/>
      <c r="E417" s="6"/>
      <c r="F417" s="6"/>
      <c r="G417" s="6"/>
      <c r="L417" s="305" t="e">
        <f t="shared" si="53"/>
        <v>#DIV/0!</v>
      </c>
    </row>
    <row r="418" spans="2:12" ht="12.75" customHeight="1" x14ac:dyDescent="0.25">
      <c r="B418" s="6"/>
      <c r="C418" s="6"/>
      <c r="D418" s="6"/>
      <c r="E418" s="6"/>
      <c r="F418" s="6"/>
      <c r="G418" s="6"/>
      <c r="L418" s="305" t="e">
        <f t="shared" si="53"/>
        <v>#DIV/0!</v>
      </c>
    </row>
    <row r="419" spans="2:12" ht="12.75" customHeight="1" x14ac:dyDescent="0.25">
      <c r="B419" s="6"/>
      <c r="C419" s="6"/>
      <c r="D419" s="6"/>
      <c r="E419" s="6"/>
      <c r="F419" s="6"/>
      <c r="G419" s="6"/>
      <c r="L419" s="305" t="e">
        <f t="shared" si="53"/>
        <v>#DIV/0!</v>
      </c>
    </row>
    <row r="420" spans="2:12" ht="12.75" customHeight="1" x14ac:dyDescent="0.25">
      <c r="B420" s="6"/>
      <c r="C420" s="6"/>
      <c r="D420" s="6"/>
      <c r="E420" s="6"/>
      <c r="F420" s="6"/>
      <c r="G420" s="6"/>
      <c r="L420" s="305" t="e">
        <f t="shared" si="53"/>
        <v>#DIV/0!</v>
      </c>
    </row>
    <row r="421" spans="2:12" ht="12.75" customHeight="1" x14ac:dyDescent="0.25">
      <c r="B421" s="6"/>
      <c r="C421" s="6"/>
      <c r="D421" s="6"/>
      <c r="E421" s="6"/>
      <c r="F421" s="6"/>
      <c r="G421" s="6"/>
      <c r="L421" s="305" t="e">
        <f t="shared" si="53"/>
        <v>#DIV/0!</v>
      </c>
    </row>
    <row r="422" spans="2:12" ht="12.75" customHeight="1" x14ac:dyDescent="0.25">
      <c r="B422" s="6"/>
      <c r="C422" s="6"/>
      <c r="D422" s="6"/>
      <c r="E422" s="6"/>
      <c r="F422" s="6"/>
      <c r="G422" s="6"/>
      <c r="L422" s="305" t="e">
        <f t="shared" si="53"/>
        <v>#DIV/0!</v>
      </c>
    </row>
    <row r="423" spans="2:12" ht="12.75" customHeight="1" x14ac:dyDescent="0.25">
      <c r="B423" s="6"/>
      <c r="C423" s="6"/>
      <c r="D423" s="6"/>
      <c r="E423" s="6"/>
      <c r="F423" s="6"/>
      <c r="G423" s="6"/>
      <c r="L423" s="305" t="e">
        <f t="shared" si="53"/>
        <v>#DIV/0!</v>
      </c>
    </row>
    <row r="424" spans="2:12" ht="12.75" customHeight="1" x14ac:dyDescent="0.25">
      <c r="B424" s="6"/>
      <c r="C424" s="6"/>
      <c r="D424" s="6"/>
      <c r="E424" s="6"/>
      <c r="F424" s="6"/>
      <c r="G424" s="6"/>
      <c r="L424" s="305" t="e">
        <f t="shared" si="53"/>
        <v>#DIV/0!</v>
      </c>
    </row>
    <row r="425" spans="2:12" ht="12.75" customHeight="1" x14ac:dyDescent="0.25">
      <c r="B425" s="6"/>
      <c r="C425" s="6"/>
      <c r="D425" s="6"/>
      <c r="E425" s="6"/>
      <c r="F425" s="6"/>
      <c r="G425" s="6"/>
      <c r="L425" s="305" t="e">
        <f t="shared" si="53"/>
        <v>#DIV/0!</v>
      </c>
    </row>
    <row r="426" spans="2:12" ht="12.75" customHeight="1" x14ac:dyDescent="0.25">
      <c r="B426" s="6"/>
      <c r="C426" s="6"/>
      <c r="D426" s="6"/>
      <c r="E426" s="6"/>
      <c r="F426" s="6"/>
      <c r="G426" s="6"/>
      <c r="L426" s="305" t="e">
        <f t="shared" si="53"/>
        <v>#DIV/0!</v>
      </c>
    </row>
    <row r="427" spans="2:12" ht="12.75" customHeight="1" x14ac:dyDescent="0.25">
      <c r="B427" s="6"/>
      <c r="C427" s="6"/>
      <c r="D427" s="6"/>
      <c r="E427" s="6"/>
      <c r="F427" s="6"/>
      <c r="G427" s="6"/>
      <c r="L427" s="305" t="e">
        <f t="shared" si="53"/>
        <v>#DIV/0!</v>
      </c>
    </row>
    <row r="428" spans="2:12" ht="12.75" customHeight="1" x14ac:dyDescent="0.25">
      <c r="B428" s="6"/>
      <c r="C428" s="6"/>
      <c r="D428" s="6"/>
      <c r="E428" s="6"/>
      <c r="F428" s="6"/>
      <c r="G428" s="6"/>
      <c r="L428" s="305" t="e">
        <f t="shared" si="53"/>
        <v>#DIV/0!</v>
      </c>
    </row>
    <row r="429" spans="2:12" ht="12.75" customHeight="1" x14ac:dyDescent="0.25">
      <c r="B429" s="6"/>
      <c r="C429" s="6"/>
      <c r="D429" s="6"/>
      <c r="E429" s="6"/>
      <c r="F429" s="6"/>
      <c r="G429" s="6"/>
      <c r="L429" s="305" t="e">
        <f t="shared" si="53"/>
        <v>#DIV/0!</v>
      </c>
    </row>
    <row r="430" spans="2:12" ht="12.75" customHeight="1" x14ac:dyDescent="0.25">
      <c r="B430" s="6"/>
      <c r="C430" s="6"/>
      <c r="D430" s="6"/>
      <c r="E430" s="6"/>
      <c r="F430" s="6"/>
      <c r="G430" s="6"/>
      <c r="L430" s="305" t="e">
        <f t="shared" si="53"/>
        <v>#DIV/0!</v>
      </c>
    </row>
    <row r="431" spans="2:12" ht="12.75" customHeight="1" x14ac:dyDescent="0.25">
      <c r="B431" s="6"/>
      <c r="C431" s="6"/>
      <c r="D431" s="6"/>
      <c r="E431" s="6"/>
      <c r="F431" s="6"/>
      <c r="G431" s="6"/>
      <c r="L431" s="305" t="e">
        <f t="shared" si="53"/>
        <v>#DIV/0!</v>
      </c>
    </row>
    <row r="432" spans="2:12" ht="12.75" customHeight="1" x14ac:dyDescent="0.25">
      <c r="B432" s="6"/>
      <c r="C432" s="6"/>
      <c r="D432" s="6"/>
      <c r="E432" s="6"/>
      <c r="F432" s="6"/>
      <c r="G432" s="6"/>
      <c r="L432" s="305" t="e">
        <f t="shared" si="53"/>
        <v>#DIV/0!</v>
      </c>
    </row>
    <row r="433" spans="2:12" ht="12.75" customHeight="1" x14ac:dyDescent="0.25">
      <c r="B433" s="6"/>
      <c r="C433" s="6"/>
      <c r="D433" s="6"/>
      <c r="E433" s="6"/>
      <c r="F433" s="6"/>
      <c r="G433" s="6"/>
      <c r="L433" s="305" t="e">
        <f t="shared" si="53"/>
        <v>#DIV/0!</v>
      </c>
    </row>
    <row r="434" spans="2:12" ht="12.75" customHeight="1" x14ac:dyDescent="0.25">
      <c r="B434" s="6"/>
      <c r="C434" s="6"/>
      <c r="D434" s="6"/>
      <c r="E434" s="6"/>
      <c r="F434" s="6"/>
      <c r="G434" s="6"/>
      <c r="L434" s="305" t="e">
        <f t="shared" si="53"/>
        <v>#DIV/0!</v>
      </c>
    </row>
    <row r="435" spans="2:12" ht="12.75" customHeight="1" x14ac:dyDescent="0.25">
      <c r="B435" s="6"/>
      <c r="C435" s="6"/>
      <c r="D435" s="6"/>
      <c r="E435" s="6"/>
      <c r="F435" s="6"/>
      <c r="G435" s="6"/>
      <c r="L435" s="305" t="e">
        <f t="shared" si="53"/>
        <v>#DIV/0!</v>
      </c>
    </row>
    <row r="436" spans="2:12" ht="12.75" customHeight="1" x14ac:dyDescent="0.25">
      <c r="B436" s="6"/>
      <c r="C436" s="6"/>
      <c r="D436" s="6"/>
      <c r="E436" s="6"/>
      <c r="F436" s="6"/>
      <c r="G436" s="6"/>
      <c r="L436" s="305" t="e">
        <f t="shared" si="53"/>
        <v>#DIV/0!</v>
      </c>
    </row>
    <row r="437" spans="2:12" ht="12.75" customHeight="1" x14ac:dyDescent="0.25">
      <c r="B437" s="6"/>
      <c r="C437" s="6"/>
      <c r="D437" s="6"/>
      <c r="E437" s="6"/>
      <c r="F437" s="6"/>
      <c r="G437" s="6"/>
      <c r="L437" s="305" t="e">
        <f t="shared" si="53"/>
        <v>#DIV/0!</v>
      </c>
    </row>
    <row r="438" spans="2:12" ht="12.75" customHeight="1" x14ac:dyDescent="0.25">
      <c r="B438" s="6"/>
      <c r="L438" s="305" t="e">
        <f t="shared" si="53"/>
        <v>#DIV/0!</v>
      </c>
    </row>
    <row r="439" spans="2:12" ht="12.75" customHeight="1" x14ac:dyDescent="0.25">
      <c r="B439" s="6"/>
      <c r="L439" s="305" t="e">
        <f t="shared" si="53"/>
        <v>#DIV/0!</v>
      </c>
    </row>
    <row r="440" spans="2:12" ht="12.75" customHeight="1" x14ac:dyDescent="0.25">
      <c r="L440" s="305" t="e">
        <f t="shared" si="53"/>
        <v>#DIV/0!</v>
      </c>
    </row>
    <row r="441" spans="2:12" ht="12.75" customHeight="1" x14ac:dyDescent="0.25">
      <c r="L441" s="305" t="e">
        <f t="shared" si="53"/>
        <v>#DIV/0!</v>
      </c>
    </row>
    <row r="442" spans="2:12" ht="12.75" customHeight="1" x14ac:dyDescent="0.25">
      <c r="L442" s="305" t="e">
        <f t="shared" si="53"/>
        <v>#DIV/0!</v>
      </c>
    </row>
    <row r="443" spans="2:12" ht="12.75" customHeight="1" x14ac:dyDescent="0.25">
      <c r="L443" s="305" t="e">
        <f t="shared" si="53"/>
        <v>#DIV/0!</v>
      </c>
    </row>
    <row r="444" spans="2:12" ht="12.75" customHeight="1" x14ac:dyDescent="0.25">
      <c r="L444" s="305" t="e">
        <f t="shared" si="53"/>
        <v>#DIV/0!</v>
      </c>
    </row>
    <row r="445" spans="2:12" ht="12.75" customHeight="1" x14ac:dyDescent="0.25">
      <c r="L445" s="305" t="e">
        <f t="shared" si="53"/>
        <v>#DIV/0!</v>
      </c>
    </row>
    <row r="446" spans="2:12" ht="12.75" customHeight="1" x14ac:dyDescent="0.25">
      <c r="L446" s="305" t="e">
        <f t="shared" si="53"/>
        <v>#DIV/0!</v>
      </c>
    </row>
    <row r="447" spans="2:12" ht="12.75" customHeight="1" x14ac:dyDescent="0.25">
      <c r="L447" s="305" t="e">
        <f t="shared" si="53"/>
        <v>#DIV/0!</v>
      </c>
    </row>
    <row r="448" spans="2:12" ht="12.75" customHeight="1" x14ac:dyDescent="0.25">
      <c r="L448" s="305" t="e">
        <f t="shared" si="53"/>
        <v>#DIV/0!</v>
      </c>
    </row>
    <row r="449" spans="12:12" ht="12.75" customHeight="1" x14ac:dyDescent="0.25">
      <c r="L449" s="305" t="e">
        <f t="shared" si="53"/>
        <v>#DIV/0!</v>
      </c>
    </row>
    <row r="450" spans="12:12" ht="12.75" customHeight="1" x14ac:dyDescent="0.25">
      <c r="L450" s="305" t="e">
        <f t="shared" si="53"/>
        <v>#DIV/0!</v>
      </c>
    </row>
    <row r="451" spans="12:12" ht="12.75" customHeight="1" x14ac:dyDescent="0.25">
      <c r="L451" s="305" t="e">
        <f t="shared" si="53"/>
        <v>#DIV/0!</v>
      </c>
    </row>
    <row r="452" spans="12:12" ht="12.75" customHeight="1" x14ac:dyDescent="0.25">
      <c r="L452" s="305" t="e">
        <f t="shared" si="53"/>
        <v>#DIV/0!</v>
      </c>
    </row>
    <row r="453" spans="12:12" ht="12.75" customHeight="1" x14ac:dyDescent="0.25">
      <c r="L453" s="305" t="e">
        <f t="shared" si="53"/>
        <v>#DIV/0!</v>
      </c>
    </row>
    <row r="454" spans="12:12" ht="12.75" customHeight="1" x14ac:dyDescent="0.25">
      <c r="L454" s="305" t="e">
        <f t="shared" si="53"/>
        <v>#DIV/0!</v>
      </c>
    </row>
    <row r="455" spans="12:12" ht="12.75" customHeight="1" x14ac:dyDescent="0.25">
      <c r="L455" s="305" t="e">
        <f t="shared" si="53"/>
        <v>#DIV/0!</v>
      </c>
    </row>
    <row r="456" spans="12:12" ht="12.75" customHeight="1" x14ac:dyDescent="0.25">
      <c r="L456" s="305" t="e">
        <f t="shared" si="53"/>
        <v>#DIV/0!</v>
      </c>
    </row>
    <row r="457" spans="12:12" ht="12.75" customHeight="1" x14ac:dyDescent="0.25">
      <c r="L457" s="305" t="e">
        <f t="shared" ref="L457:L520" si="55">H457/G457*100-100</f>
        <v>#DIV/0!</v>
      </c>
    </row>
    <row r="458" spans="12:12" ht="12.75" customHeight="1" x14ac:dyDescent="0.25">
      <c r="L458" s="305" t="e">
        <f t="shared" si="55"/>
        <v>#DIV/0!</v>
      </c>
    </row>
    <row r="459" spans="12:12" ht="12.75" customHeight="1" x14ac:dyDescent="0.25">
      <c r="L459" s="305" t="e">
        <f t="shared" si="55"/>
        <v>#DIV/0!</v>
      </c>
    </row>
    <row r="460" spans="12:12" ht="12.75" customHeight="1" x14ac:dyDescent="0.25">
      <c r="L460" s="305" t="e">
        <f t="shared" si="55"/>
        <v>#DIV/0!</v>
      </c>
    </row>
    <row r="461" spans="12:12" ht="12.75" customHeight="1" x14ac:dyDescent="0.25">
      <c r="L461" s="305" t="e">
        <f t="shared" si="55"/>
        <v>#DIV/0!</v>
      </c>
    </row>
    <row r="462" spans="12:12" ht="12.75" customHeight="1" x14ac:dyDescent="0.25">
      <c r="L462" s="305" t="e">
        <f t="shared" si="55"/>
        <v>#DIV/0!</v>
      </c>
    </row>
    <row r="463" spans="12:12" ht="12.75" customHeight="1" x14ac:dyDescent="0.25">
      <c r="L463" s="305" t="e">
        <f t="shared" si="55"/>
        <v>#DIV/0!</v>
      </c>
    </row>
    <row r="464" spans="12:12" ht="12.75" customHeight="1" x14ac:dyDescent="0.25">
      <c r="L464" s="305" t="e">
        <f t="shared" si="55"/>
        <v>#DIV/0!</v>
      </c>
    </row>
    <row r="465" spans="12:12" ht="12.75" customHeight="1" x14ac:dyDescent="0.25">
      <c r="L465" s="305" t="e">
        <f t="shared" si="55"/>
        <v>#DIV/0!</v>
      </c>
    </row>
    <row r="466" spans="12:12" ht="12.75" customHeight="1" x14ac:dyDescent="0.25">
      <c r="L466" s="305" t="e">
        <f t="shared" si="55"/>
        <v>#DIV/0!</v>
      </c>
    </row>
    <row r="467" spans="12:12" ht="12.75" customHeight="1" x14ac:dyDescent="0.25">
      <c r="L467" s="305" t="e">
        <f t="shared" si="55"/>
        <v>#DIV/0!</v>
      </c>
    </row>
    <row r="468" spans="12:12" ht="12.75" customHeight="1" x14ac:dyDescent="0.25">
      <c r="L468" s="305" t="e">
        <f t="shared" si="55"/>
        <v>#DIV/0!</v>
      </c>
    </row>
    <row r="469" spans="12:12" ht="12.75" customHeight="1" x14ac:dyDescent="0.25">
      <c r="L469" s="305" t="e">
        <f t="shared" si="55"/>
        <v>#DIV/0!</v>
      </c>
    </row>
    <row r="470" spans="12:12" ht="12.75" customHeight="1" x14ac:dyDescent="0.25">
      <c r="L470" s="305" t="e">
        <f t="shared" si="55"/>
        <v>#DIV/0!</v>
      </c>
    </row>
    <row r="471" spans="12:12" ht="12.75" customHeight="1" x14ac:dyDescent="0.25">
      <c r="L471" s="305" t="e">
        <f t="shared" si="55"/>
        <v>#DIV/0!</v>
      </c>
    </row>
    <row r="472" spans="12:12" ht="12.75" customHeight="1" x14ac:dyDescent="0.25">
      <c r="L472" s="305" t="e">
        <f t="shared" si="55"/>
        <v>#DIV/0!</v>
      </c>
    </row>
    <row r="473" spans="12:12" ht="12.75" customHeight="1" x14ac:dyDescent="0.25">
      <c r="L473" s="305" t="e">
        <f t="shared" si="55"/>
        <v>#DIV/0!</v>
      </c>
    </row>
    <row r="474" spans="12:12" ht="12.75" customHeight="1" x14ac:dyDescent="0.25">
      <c r="L474" s="305" t="e">
        <f t="shared" si="55"/>
        <v>#DIV/0!</v>
      </c>
    </row>
    <row r="475" spans="12:12" ht="12.75" customHeight="1" x14ac:dyDescent="0.25">
      <c r="L475" s="305" t="e">
        <f t="shared" si="55"/>
        <v>#DIV/0!</v>
      </c>
    </row>
    <row r="476" spans="12:12" ht="12.75" customHeight="1" x14ac:dyDescent="0.25">
      <c r="L476" s="305" t="e">
        <f t="shared" si="55"/>
        <v>#DIV/0!</v>
      </c>
    </row>
    <row r="477" spans="12:12" ht="12.75" customHeight="1" x14ac:dyDescent="0.25">
      <c r="L477" s="305" t="e">
        <f t="shared" si="55"/>
        <v>#DIV/0!</v>
      </c>
    </row>
    <row r="478" spans="12:12" ht="12.75" customHeight="1" x14ac:dyDescent="0.25">
      <c r="L478" s="305" t="e">
        <f t="shared" si="55"/>
        <v>#DIV/0!</v>
      </c>
    </row>
    <row r="479" spans="12:12" ht="12.75" customHeight="1" x14ac:dyDescent="0.25">
      <c r="L479" s="305" t="e">
        <f t="shared" si="55"/>
        <v>#DIV/0!</v>
      </c>
    </row>
    <row r="480" spans="12:12" ht="12.75" customHeight="1" x14ac:dyDescent="0.25">
      <c r="L480" s="305" t="e">
        <f t="shared" si="55"/>
        <v>#DIV/0!</v>
      </c>
    </row>
    <row r="481" spans="12:12" ht="12.75" customHeight="1" x14ac:dyDescent="0.25">
      <c r="L481" s="305" t="e">
        <f t="shared" si="55"/>
        <v>#DIV/0!</v>
      </c>
    </row>
    <row r="482" spans="12:12" ht="12.75" customHeight="1" x14ac:dyDescent="0.25">
      <c r="L482" s="305" t="e">
        <f t="shared" si="55"/>
        <v>#DIV/0!</v>
      </c>
    </row>
    <row r="483" spans="12:12" ht="12.75" customHeight="1" x14ac:dyDescent="0.25">
      <c r="L483" s="305" t="e">
        <f t="shared" si="55"/>
        <v>#DIV/0!</v>
      </c>
    </row>
    <row r="484" spans="12:12" ht="12.75" customHeight="1" x14ac:dyDescent="0.25">
      <c r="L484" s="305" t="e">
        <f t="shared" si="55"/>
        <v>#DIV/0!</v>
      </c>
    </row>
    <row r="485" spans="12:12" ht="12.75" customHeight="1" x14ac:dyDescent="0.25">
      <c r="L485" s="305" t="e">
        <f t="shared" si="55"/>
        <v>#DIV/0!</v>
      </c>
    </row>
    <row r="486" spans="12:12" ht="12.75" customHeight="1" x14ac:dyDescent="0.25">
      <c r="L486" s="305" t="e">
        <f t="shared" si="55"/>
        <v>#DIV/0!</v>
      </c>
    </row>
    <row r="487" spans="12:12" ht="12.75" customHeight="1" x14ac:dyDescent="0.25">
      <c r="L487" s="305" t="e">
        <f t="shared" si="55"/>
        <v>#DIV/0!</v>
      </c>
    </row>
    <row r="488" spans="12:12" ht="12.75" customHeight="1" x14ac:dyDescent="0.25">
      <c r="L488" s="305" t="e">
        <f t="shared" si="55"/>
        <v>#DIV/0!</v>
      </c>
    </row>
    <row r="489" spans="12:12" ht="12.75" customHeight="1" x14ac:dyDescent="0.25">
      <c r="L489" s="305" t="e">
        <f t="shared" si="55"/>
        <v>#DIV/0!</v>
      </c>
    </row>
    <row r="490" spans="12:12" ht="12.75" customHeight="1" x14ac:dyDescent="0.25">
      <c r="L490" s="305" t="e">
        <f t="shared" si="55"/>
        <v>#DIV/0!</v>
      </c>
    </row>
    <row r="491" spans="12:12" ht="12.75" customHeight="1" x14ac:dyDescent="0.25">
      <c r="L491" s="305" t="e">
        <f t="shared" si="55"/>
        <v>#DIV/0!</v>
      </c>
    </row>
    <row r="492" spans="12:12" ht="12.75" customHeight="1" x14ac:dyDescent="0.25">
      <c r="L492" s="305" t="e">
        <f t="shared" si="55"/>
        <v>#DIV/0!</v>
      </c>
    </row>
    <row r="493" spans="12:12" ht="12.75" customHeight="1" x14ac:dyDescent="0.25">
      <c r="L493" s="305" t="e">
        <f t="shared" si="55"/>
        <v>#DIV/0!</v>
      </c>
    </row>
    <row r="494" spans="12:12" ht="12.75" customHeight="1" x14ac:dyDescent="0.25">
      <c r="L494" s="305" t="e">
        <f t="shared" si="55"/>
        <v>#DIV/0!</v>
      </c>
    </row>
    <row r="495" spans="12:12" ht="12.75" customHeight="1" x14ac:dyDescent="0.25">
      <c r="L495" s="305" t="e">
        <f t="shared" si="55"/>
        <v>#DIV/0!</v>
      </c>
    </row>
    <row r="496" spans="12:12" ht="12.75" customHeight="1" x14ac:dyDescent="0.25">
      <c r="L496" s="305" t="e">
        <f t="shared" si="55"/>
        <v>#DIV/0!</v>
      </c>
    </row>
    <row r="497" spans="12:12" ht="12.75" customHeight="1" x14ac:dyDescent="0.25">
      <c r="L497" s="305" t="e">
        <f t="shared" si="55"/>
        <v>#DIV/0!</v>
      </c>
    </row>
    <row r="498" spans="12:12" ht="12.75" customHeight="1" x14ac:dyDescent="0.25">
      <c r="L498" s="305" t="e">
        <f t="shared" si="55"/>
        <v>#DIV/0!</v>
      </c>
    </row>
    <row r="499" spans="12:12" ht="12.75" customHeight="1" x14ac:dyDescent="0.25">
      <c r="L499" s="305" t="e">
        <f t="shared" si="55"/>
        <v>#DIV/0!</v>
      </c>
    </row>
    <row r="500" spans="12:12" ht="12.75" customHeight="1" x14ac:dyDescent="0.25">
      <c r="L500" s="305" t="e">
        <f t="shared" si="55"/>
        <v>#DIV/0!</v>
      </c>
    </row>
    <row r="501" spans="12:12" ht="12.75" customHeight="1" x14ac:dyDescent="0.25">
      <c r="L501" s="305" t="e">
        <f t="shared" si="55"/>
        <v>#DIV/0!</v>
      </c>
    </row>
    <row r="502" spans="12:12" ht="12.75" customHeight="1" x14ac:dyDescent="0.25">
      <c r="L502" s="305" t="e">
        <f t="shared" si="55"/>
        <v>#DIV/0!</v>
      </c>
    </row>
    <row r="503" spans="12:12" ht="12.75" customHeight="1" x14ac:dyDescent="0.25">
      <c r="L503" s="305" t="e">
        <f t="shared" si="55"/>
        <v>#DIV/0!</v>
      </c>
    </row>
    <row r="504" spans="12:12" ht="12.75" customHeight="1" x14ac:dyDescent="0.25">
      <c r="L504" s="305" t="e">
        <f t="shared" si="55"/>
        <v>#DIV/0!</v>
      </c>
    </row>
    <row r="505" spans="12:12" ht="12.75" customHeight="1" x14ac:dyDescent="0.25">
      <c r="L505" s="305" t="e">
        <f t="shared" si="55"/>
        <v>#DIV/0!</v>
      </c>
    </row>
    <row r="506" spans="12:12" ht="12.75" customHeight="1" x14ac:dyDescent="0.25">
      <c r="L506" s="305" t="e">
        <f t="shared" si="55"/>
        <v>#DIV/0!</v>
      </c>
    </row>
    <row r="507" spans="12:12" ht="12.75" customHeight="1" x14ac:dyDescent="0.25">
      <c r="L507" s="305" t="e">
        <f t="shared" si="55"/>
        <v>#DIV/0!</v>
      </c>
    </row>
    <row r="508" spans="12:12" ht="12.75" customHeight="1" x14ac:dyDescent="0.25">
      <c r="L508" s="305" t="e">
        <f t="shared" si="55"/>
        <v>#DIV/0!</v>
      </c>
    </row>
    <row r="509" spans="12:12" ht="12.75" customHeight="1" x14ac:dyDescent="0.25">
      <c r="L509" s="305" t="e">
        <f t="shared" si="55"/>
        <v>#DIV/0!</v>
      </c>
    </row>
    <row r="510" spans="12:12" ht="12.75" customHeight="1" x14ac:dyDescent="0.25">
      <c r="L510" s="305" t="e">
        <f t="shared" si="55"/>
        <v>#DIV/0!</v>
      </c>
    </row>
    <row r="511" spans="12:12" ht="12.75" customHeight="1" x14ac:dyDescent="0.25">
      <c r="L511" s="305" t="e">
        <f t="shared" si="55"/>
        <v>#DIV/0!</v>
      </c>
    </row>
    <row r="512" spans="12:12" ht="12.75" customHeight="1" x14ac:dyDescent="0.25">
      <c r="L512" s="305" t="e">
        <f t="shared" si="55"/>
        <v>#DIV/0!</v>
      </c>
    </row>
    <row r="513" spans="12:12" ht="12.75" customHeight="1" x14ac:dyDescent="0.25">
      <c r="L513" s="305" t="e">
        <f t="shared" si="55"/>
        <v>#DIV/0!</v>
      </c>
    </row>
    <row r="514" spans="12:12" ht="12.75" customHeight="1" x14ac:dyDescent="0.25">
      <c r="L514" s="305" t="e">
        <f t="shared" si="55"/>
        <v>#DIV/0!</v>
      </c>
    </row>
    <row r="515" spans="12:12" ht="12.75" customHeight="1" x14ac:dyDescent="0.25">
      <c r="L515" s="305" t="e">
        <f t="shared" si="55"/>
        <v>#DIV/0!</v>
      </c>
    </row>
    <row r="516" spans="12:12" ht="12.75" customHeight="1" x14ac:dyDescent="0.25">
      <c r="L516" s="305" t="e">
        <f t="shared" si="55"/>
        <v>#DIV/0!</v>
      </c>
    </row>
    <row r="517" spans="12:12" ht="12.75" customHeight="1" x14ac:dyDescent="0.25">
      <c r="L517" s="305" t="e">
        <f t="shared" si="55"/>
        <v>#DIV/0!</v>
      </c>
    </row>
    <row r="518" spans="12:12" ht="12.75" customHeight="1" x14ac:dyDescent="0.25">
      <c r="L518" s="305" t="e">
        <f t="shared" si="55"/>
        <v>#DIV/0!</v>
      </c>
    </row>
    <row r="519" spans="12:12" ht="12.75" customHeight="1" x14ac:dyDescent="0.25">
      <c r="L519" s="305" t="e">
        <f t="shared" si="55"/>
        <v>#DIV/0!</v>
      </c>
    </row>
    <row r="520" spans="12:12" ht="12.75" customHeight="1" x14ac:dyDescent="0.25">
      <c r="L520" s="305" t="e">
        <f t="shared" si="55"/>
        <v>#DIV/0!</v>
      </c>
    </row>
    <row r="521" spans="12:12" ht="12.75" customHeight="1" x14ac:dyDescent="0.25">
      <c r="L521" s="305" t="e">
        <f t="shared" ref="L521:L584" si="56">H521/G521*100-100</f>
        <v>#DIV/0!</v>
      </c>
    </row>
    <row r="522" spans="12:12" ht="12.75" customHeight="1" x14ac:dyDescent="0.25">
      <c r="L522" s="305" t="e">
        <f t="shared" si="56"/>
        <v>#DIV/0!</v>
      </c>
    </row>
    <row r="523" spans="12:12" ht="12.75" customHeight="1" x14ac:dyDescent="0.25">
      <c r="L523" s="305" t="e">
        <f t="shared" si="56"/>
        <v>#DIV/0!</v>
      </c>
    </row>
    <row r="524" spans="12:12" ht="12.75" customHeight="1" x14ac:dyDescent="0.25">
      <c r="L524" s="305" t="e">
        <f t="shared" si="56"/>
        <v>#DIV/0!</v>
      </c>
    </row>
    <row r="525" spans="12:12" ht="12.75" customHeight="1" x14ac:dyDescent="0.25">
      <c r="L525" s="305" t="e">
        <f t="shared" si="56"/>
        <v>#DIV/0!</v>
      </c>
    </row>
    <row r="526" spans="12:12" ht="12.75" customHeight="1" x14ac:dyDescent="0.25">
      <c r="L526" s="305" t="e">
        <f t="shared" si="56"/>
        <v>#DIV/0!</v>
      </c>
    </row>
    <row r="527" spans="12:12" ht="12.75" customHeight="1" x14ac:dyDescent="0.25">
      <c r="L527" s="305" t="e">
        <f t="shared" si="56"/>
        <v>#DIV/0!</v>
      </c>
    </row>
    <row r="528" spans="12:12" ht="12.75" customHeight="1" x14ac:dyDescent="0.25">
      <c r="L528" s="305" t="e">
        <f t="shared" si="56"/>
        <v>#DIV/0!</v>
      </c>
    </row>
    <row r="529" spans="12:12" ht="12.75" customHeight="1" x14ac:dyDescent="0.25">
      <c r="L529" s="305" t="e">
        <f t="shared" si="56"/>
        <v>#DIV/0!</v>
      </c>
    </row>
    <row r="530" spans="12:12" ht="12.75" customHeight="1" x14ac:dyDescent="0.25">
      <c r="L530" s="305" t="e">
        <f t="shared" si="56"/>
        <v>#DIV/0!</v>
      </c>
    </row>
    <row r="531" spans="12:12" ht="12.75" customHeight="1" x14ac:dyDescent="0.25">
      <c r="L531" s="305" t="e">
        <f t="shared" si="56"/>
        <v>#DIV/0!</v>
      </c>
    </row>
    <row r="532" spans="12:12" ht="12.75" customHeight="1" x14ac:dyDescent="0.25">
      <c r="L532" s="305" t="e">
        <f t="shared" si="56"/>
        <v>#DIV/0!</v>
      </c>
    </row>
    <row r="533" spans="12:12" ht="12.75" customHeight="1" x14ac:dyDescent="0.25">
      <c r="L533" s="305" t="e">
        <f t="shared" si="56"/>
        <v>#DIV/0!</v>
      </c>
    </row>
    <row r="534" spans="12:12" ht="12.75" customHeight="1" x14ac:dyDescent="0.25">
      <c r="L534" s="305" t="e">
        <f t="shared" si="56"/>
        <v>#DIV/0!</v>
      </c>
    </row>
    <row r="535" spans="12:12" ht="12.75" customHeight="1" x14ac:dyDescent="0.25">
      <c r="L535" s="305" t="e">
        <f t="shared" si="56"/>
        <v>#DIV/0!</v>
      </c>
    </row>
    <row r="536" spans="12:12" ht="12.75" customHeight="1" x14ac:dyDescent="0.25">
      <c r="L536" s="305" t="e">
        <f t="shared" si="56"/>
        <v>#DIV/0!</v>
      </c>
    </row>
    <row r="537" spans="12:12" ht="12.75" customHeight="1" x14ac:dyDescent="0.25">
      <c r="L537" s="305" t="e">
        <f t="shared" si="56"/>
        <v>#DIV/0!</v>
      </c>
    </row>
    <row r="538" spans="12:12" ht="12.75" customHeight="1" x14ac:dyDescent="0.25">
      <c r="L538" s="305" t="e">
        <f t="shared" si="56"/>
        <v>#DIV/0!</v>
      </c>
    </row>
    <row r="539" spans="12:12" ht="12.75" customHeight="1" x14ac:dyDescent="0.25">
      <c r="L539" s="305" t="e">
        <f t="shared" si="56"/>
        <v>#DIV/0!</v>
      </c>
    </row>
    <row r="540" spans="12:12" ht="12.75" customHeight="1" x14ac:dyDescent="0.25">
      <c r="L540" s="305" t="e">
        <f t="shared" si="56"/>
        <v>#DIV/0!</v>
      </c>
    </row>
    <row r="541" spans="12:12" ht="12.75" customHeight="1" x14ac:dyDescent="0.25">
      <c r="L541" s="305" t="e">
        <f t="shared" si="56"/>
        <v>#DIV/0!</v>
      </c>
    </row>
    <row r="542" spans="12:12" ht="12.75" customHeight="1" x14ac:dyDescent="0.25">
      <c r="L542" s="305" t="e">
        <f t="shared" si="56"/>
        <v>#DIV/0!</v>
      </c>
    </row>
    <row r="543" spans="12:12" ht="12.75" customHeight="1" x14ac:dyDescent="0.25">
      <c r="L543" s="305" t="e">
        <f t="shared" si="56"/>
        <v>#DIV/0!</v>
      </c>
    </row>
    <row r="544" spans="12:12" ht="12.75" customHeight="1" x14ac:dyDescent="0.25">
      <c r="L544" s="305" t="e">
        <f t="shared" si="56"/>
        <v>#DIV/0!</v>
      </c>
    </row>
    <row r="545" spans="12:12" ht="12.75" customHeight="1" x14ac:dyDescent="0.25">
      <c r="L545" s="305" t="e">
        <f t="shared" si="56"/>
        <v>#DIV/0!</v>
      </c>
    </row>
    <row r="546" spans="12:12" ht="12.75" customHeight="1" x14ac:dyDescent="0.25">
      <c r="L546" s="305" t="e">
        <f t="shared" si="56"/>
        <v>#DIV/0!</v>
      </c>
    </row>
    <row r="547" spans="12:12" ht="12.75" customHeight="1" x14ac:dyDescent="0.25">
      <c r="L547" s="305" t="e">
        <f t="shared" si="56"/>
        <v>#DIV/0!</v>
      </c>
    </row>
    <row r="548" spans="12:12" ht="12.75" customHeight="1" x14ac:dyDescent="0.25">
      <c r="L548" s="305" t="e">
        <f t="shared" si="56"/>
        <v>#DIV/0!</v>
      </c>
    </row>
    <row r="549" spans="12:12" ht="12.75" customHeight="1" x14ac:dyDescent="0.25">
      <c r="L549" s="305" t="e">
        <f t="shared" si="56"/>
        <v>#DIV/0!</v>
      </c>
    </row>
    <row r="550" spans="12:12" ht="12.75" customHeight="1" x14ac:dyDescent="0.25">
      <c r="L550" s="305" t="e">
        <f t="shared" si="56"/>
        <v>#DIV/0!</v>
      </c>
    </row>
    <row r="551" spans="12:12" ht="12.75" customHeight="1" x14ac:dyDescent="0.25">
      <c r="L551" s="305" t="e">
        <f t="shared" si="56"/>
        <v>#DIV/0!</v>
      </c>
    </row>
    <row r="552" spans="12:12" ht="12.75" customHeight="1" x14ac:dyDescent="0.25">
      <c r="L552" s="305" t="e">
        <f t="shared" si="56"/>
        <v>#DIV/0!</v>
      </c>
    </row>
    <row r="553" spans="12:12" ht="12.75" customHeight="1" x14ac:dyDescent="0.25">
      <c r="L553" s="305" t="e">
        <f t="shared" si="56"/>
        <v>#DIV/0!</v>
      </c>
    </row>
    <row r="554" spans="12:12" ht="12.75" customHeight="1" x14ac:dyDescent="0.25">
      <c r="L554" s="305" t="e">
        <f t="shared" si="56"/>
        <v>#DIV/0!</v>
      </c>
    </row>
    <row r="555" spans="12:12" ht="12.75" customHeight="1" x14ac:dyDescent="0.25">
      <c r="L555" s="305" t="e">
        <f t="shared" si="56"/>
        <v>#DIV/0!</v>
      </c>
    </row>
    <row r="556" spans="12:12" ht="12.75" customHeight="1" x14ac:dyDescent="0.25">
      <c r="L556" s="305" t="e">
        <f t="shared" si="56"/>
        <v>#DIV/0!</v>
      </c>
    </row>
    <row r="557" spans="12:12" ht="12.75" customHeight="1" x14ac:dyDescent="0.25">
      <c r="L557" s="305" t="e">
        <f t="shared" si="56"/>
        <v>#DIV/0!</v>
      </c>
    </row>
    <row r="558" spans="12:12" ht="12.75" customHeight="1" x14ac:dyDescent="0.25">
      <c r="L558" s="305" t="e">
        <f t="shared" si="56"/>
        <v>#DIV/0!</v>
      </c>
    </row>
    <row r="559" spans="12:12" ht="12.75" customHeight="1" x14ac:dyDescent="0.25">
      <c r="L559" s="305" t="e">
        <f t="shared" si="56"/>
        <v>#DIV/0!</v>
      </c>
    </row>
    <row r="560" spans="12:12" ht="12.75" customHeight="1" x14ac:dyDescent="0.25">
      <c r="L560" s="305" t="e">
        <f t="shared" si="56"/>
        <v>#DIV/0!</v>
      </c>
    </row>
    <row r="561" spans="12:12" ht="12.75" customHeight="1" x14ac:dyDescent="0.25">
      <c r="L561" s="305" t="e">
        <f t="shared" si="56"/>
        <v>#DIV/0!</v>
      </c>
    </row>
    <row r="562" spans="12:12" ht="12.75" customHeight="1" x14ac:dyDescent="0.25">
      <c r="L562" s="305" t="e">
        <f t="shared" si="56"/>
        <v>#DIV/0!</v>
      </c>
    </row>
    <row r="563" spans="12:12" ht="12.75" customHeight="1" x14ac:dyDescent="0.25">
      <c r="L563" s="305" t="e">
        <f t="shared" si="56"/>
        <v>#DIV/0!</v>
      </c>
    </row>
    <row r="564" spans="12:12" ht="12.75" customHeight="1" x14ac:dyDescent="0.25">
      <c r="L564" s="305" t="e">
        <f t="shared" si="56"/>
        <v>#DIV/0!</v>
      </c>
    </row>
    <row r="565" spans="12:12" ht="12.75" customHeight="1" x14ac:dyDescent="0.25">
      <c r="L565" s="305" t="e">
        <f t="shared" si="56"/>
        <v>#DIV/0!</v>
      </c>
    </row>
    <row r="566" spans="12:12" ht="12.75" customHeight="1" x14ac:dyDescent="0.25">
      <c r="L566" s="305" t="e">
        <f t="shared" si="56"/>
        <v>#DIV/0!</v>
      </c>
    </row>
    <row r="567" spans="12:12" ht="12.75" customHeight="1" x14ac:dyDescent="0.25">
      <c r="L567" s="305" t="e">
        <f t="shared" si="56"/>
        <v>#DIV/0!</v>
      </c>
    </row>
    <row r="568" spans="12:12" ht="12.75" customHeight="1" x14ac:dyDescent="0.25">
      <c r="L568" s="305" t="e">
        <f t="shared" si="56"/>
        <v>#DIV/0!</v>
      </c>
    </row>
    <row r="569" spans="12:12" ht="12.75" customHeight="1" x14ac:dyDescent="0.25">
      <c r="L569" s="305" t="e">
        <f t="shared" si="56"/>
        <v>#DIV/0!</v>
      </c>
    </row>
    <row r="570" spans="12:12" ht="12.75" customHeight="1" x14ac:dyDescent="0.25">
      <c r="L570" s="305" t="e">
        <f t="shared" si="56"/>
        <v>#DIV/0!</v>
      </c>
    </row>
    <row r="571" spans="12:12" ht="12.75" customHeight="1" x14ac:dyDescent="0.25">
      <c r="L571" s="305" t="e">
        <f t="shared" si="56"/>
        <v>#DIV/0!</v>
      </c>
    </row>
    <row r="572" spans="12:12" ht="12.75" customHeight="1" x14ac:dyDescent="0.25">
      <c r="L572" s="305" t="e">
        <f t="shared" si="56"/>
        <v>#DIV/0!</v>
      </c>
    </row>
    <row r="573" spans="12:12" ht="12.75" customHeight="1" x14ac:dyDescent="0.25">
      <c r="L573" s="305" t="e">
        <f t="shared" si="56"/>
        <v>#DIV/0!</v>
      </c>
    </row>
    <row r="574" spans="12:12" ht="12.75" customHeight="1" x14ac:dyDescent="0.25">
      <c r="L574" s="305" t="e">
        <f t="shared" si="56"/>
        <v>#DIV/0!</v>
      </c>
    </row>
    <row r="575" spans="12:12" ht="12.75" customHeight="1" x14ac:dyDescent="0.25">
      <c r="L575" s="305" t="e">
        <f t="shared" si="56"/>
        <v>#DIV/0!</v>
      </c>
    </row>
    <row r="576" spans="12:12" ht="12.75" customHeight="1" x14ac:dyDescent="0.25">
      <c r="L576" s="305" t="e">
        <f t="shared" si="56"/>
        <v>#DIV/0!</v>
      </c>
    </row>
    <row r="577" spans="12:12" ht="12.75" customHeight="1" x14ac:dyDescent="0.25">
      <c r="L577" s="305" t="e">
        <f t="shared" si="56"/>
        <v>#DIV/0!</v>
      </c>
    </row>
    <row r="578" spans="12:12" ht="12.75" customHeight="1" x14ac:dyDescent="0.25">
      <c r="L578" s="305" t="e">
        <f t="shared" si="56"/>
        <v>#DIV/0!</v>
      </c>
    </row>
    <row r="579" spans="12:12" ht="12.75" customHeight="1" x14ac:dyDescent="0.25">
      <c r="L579" s="305" t="e">
        <f t="shared" si="56"/>
        <v>#DIV/0!</v>
      </c>
    </row>
    <row r="580" spans="12:12" ht="12.75" customHeight="1" x14ac:dyDescent="0.25">
      <c r="L580" s="305" t="e">
        <f t="shared" si="56"/>
        <v>#DIV/0!</v>
      </c>
    </row>
    <row r="581" spans="12:12" ht="12.75" customHeight="1" x14ac:dyDescent="0.25">
      <c r="L581" s="305" t="e">
        <f t="shared" si="56"/>
        <v>#DIV/0!</v>
      </c>
    </row>
    <row r="582" spans="12:12" ht="12.75" customHeight="1" x14ac:dyDescent="0.25">
      <c r="L582" s="305" t="e">
        <f t="shared" si="56"/>
        <v>#DIV/0!</v>
      </c>
    </row>
    <row r="583" spans="12:12" ht="12.75" customHeight="1" x14ac:dyDescent="0.25">
      <c r="L583" s="305" t="e">
        <f t="shared" si="56"/>
        <v>#DIV/0!</v>
      </c>
    </row>
    <row r="584" spans="12:12" ht="12.75" customHeight="1" x14ac:dyDescent="0.25">
      <c r="L584" s="305" t="e">
        <f t="shared" si="56"/>
        <v>#DIV/0!</v>
      </c>
    </row>
    <row r="585" spans="12:12" ht="12.75" customHeight="1" x14ac:dyDescent="0.25">
      <c r="L585" s="305" t="e">
        <f t="shared" ref="L585:L593" si="57">H585/G585*100-100</f>
        <v>#DIV/0!</v>
      </c>
    </row>
    <row r="586" spans="12:12" ht="12.75" customHeight="1" x14ac:dyDescent="0.25">
      <c r="L586" s="305" t="e">
        <f t="shared" si="57"/>
        <v>#DIV/0!</v>
      </c>
    </row>
    <row r="587" spans="12:12" ht="12.75" customHeight="1" x14ac:dyDescent="0.25">
      <c r="L587" s="305" t="e">
        <f t="shared" si="57"/>
        <v>#DIV/0!</v>
      </c>
    </row>
    <row r="588" spans="12:12" ht="12.75" customHeight="1" x14ac:dyDescent="0.25">
      <c r="L588" s="305" t="e">
        <f t="shared" si="57"/>
        <v>#DIV/0!</v>
      </c>
    </row>
    <row r="589" spans="12:12" ht="12.75" customHeight="1" x14ac:dyDescent="0.25">
      <c r="L589" s="305" t="e">
        <f t="shared" si="57"/>
        <v>#DIV/0!</v>
      </c>
    </row>
    <row r="590" spans="12:12" ht="12.75" customHeight="1" x14ac:dyDescent="0.25">
      <c r="L590" s="305" t="e">
        <f t="shared" si="57"/>
        <v>#DIV/0!</v>
      </c>
    </row>
    <row r="591" spans="12:12" ht="12.75" customHeight="1" x14ac:dyDescent="0.25">
      <c r="L591" s="305" t="e">
        <f t="shared" si="57"/>
        <v>#DIV/0!</v>
      </c>
    </row>
    <row r="592" spans="12:12" ht="12.75" customHeight="1" x14ac:dyDescent="0.25">
      <c r="L592" s="305" t="e">
        <f t="shared" si="57"/>
        <v>#DIV/0!</v>
      </c>
    </row>
    <row r="593" spans="12:12" ht="12.75" customHeight="1" x14ac:dyDescent="0.25">
      <c r="L593" s="305" t="e">
        <f t="shared" si="57"/>
        <v>#DIV/0!</v>
      </c>
    </row>
  </sheetData>
  <pageMargins left="0.511811023622047" right="0.31496062992126" top="0.39370078740157499" bottom="0.196850393700787" header="0.31496062992126" footer="0.31496062992126"/>
  <pageSetup paperSize="9" scale="65" fitToHeight="0" orientation="portrait" horizontalDpi="300" verticalDpi="300" r:id="rId1"/>
  <headerFooter alignWithMargins="0"/>
  <rowBreaks count="1" manualBreakCount="1">
    <brk id="4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02"/>
  <sheetViews>
    <sheetView zoomScale="60" zoomScaleNormal="60" workbookViewId="0">
      <pane ySplit="23" topLeftCell="A58" activePane="bottomLeft" state="frozen"/>
      <selection pane="bottomLeft" activeCell="V64" sqref="V64"/>
    </sheetView>
  </sheetViews>
  <sheetFormatPr defaultRowHeight="12.75" customHeight="1" x14ac:dyDescent="0.2"/>
  <cols>
    <col min="1" max="1" width="63.7109375" style="80" customWidth="1"/>
    <col min="2" max="2" width="28.28515625" style="80" bestFit="1" customWidth="1"/>
    <col min="3" max="3" width="4.42578125" style="80" hidden="1" customWidth="1"/>
    <col min="4" max="4" width="21.140625" style="80" customWidth="1"/>
    <col min="5" max="5" width="18.7109375" style="80" hidden="1" customWidth="1"/>
    <col min="6" max="6" width="17.85546875" style="80" hidden="1" customWidth="1"/>
    <col min="7" max="8" width="14" style="80" hidden="1" customWidth="1"/>
    <col min="9" max="9" width="12.5703125" style="80" hidden="1" customWidth="1"/>
    <col min="10" max="10" width="13.42578125" style="80" hidden="1" customWidth="1"/>
    <col min="11" max="11" width="16.85546875" style="80" customWidth="1"/>
    <col min="12" max="12" width="13.140625" style="80" hidden="1" customWidth="1"/>
    <col min="13" max="16384" width="9.140625" style="80"/>
  </cols>
  <sheetData>
    <row r="1" spans="1:12" ht="22.5" customHeight="1" x14ac:dyDescent="0.3">
      <c r="A1" s="271"/>
      <c r="C1" s="17"/>
      <c r="D1" s="165" t="s">
        <v>364</v>
      </c>
      <c r="E1" s="71"/>
      <c r="F1" s="71"/>
      <c r="G1" s="66"/>
      <c r="H1" s="66"/>
      <c r="I1" s="66"/>
      <c r="J1" s="66"/>
      <c r="K1" s="66"/>
    </row>
    <row r="2" spans="1:12" ht="21" customHeight="1" x14ac:dyDescent="0.3">
      <c r="A2" s="46"/>
      <c r="C2" s="17"/>
      <c r="D2" s="166" t="s">
        <v>1287</v>
      </c>
      <c r="E2" s="71"/>
      <c r="F2" s="166"/>
      <c r="G2" s="66"/>
      <c r="H2" s="66"/>
      <c r="I2" s="66"/>
      <c r="J2" s="66"/>
      <c r="K2" s="66"/>
    </row>
    <row r="3" spans="1:12" ht="19.5" customHeight="1" x14ac:dyDescent="0.3">
      <c r="A3" s="17"/>
      <c r="C3" s="17"/>
      <c r="D3" s="175"/>
      <c r="E3" s="71"/>
      <c r="F3" s="166"/>
      <c r="G3" s="71"/>
      <c r="I3" s="48"/>
      <c r="J3" s="66"/>
      <c r="K3" s="71" t="s">
        <v>380</v>
      </c>
    </row>
    <row r="4" spans="1:12" ht="26.25" customHeight="1" x14ac:dyDescent="0.25">
      <c r="A4" s="17"/>
      <c r="C4" s="8"/>
      <c r="D4" s="167" t="s">
        <v>1201</v>
      </c>
      <c r="E4" s="168"/>
      <c r="F4" s="48"/>
      <c r="G4" s="41"/>
      <c r="I4" s="81"/>
      <c r="J4" s="66"/>
      <c r="K4" s="41" t="s">
        <v>1672</v>
      </c>
    </row>
    <row r="5" spans="1:12" ht="21" customHeight="1" x14ac:dyDescent="0.3">
      <c r="A5" s="11" t="s">
        <v>1700</v>
      </c>
      <c r="C5" s="11"/>
      <c r="D5" s="81"/>
      <c r="E5" s="11"/>
      <c r="F5" s="9"/>
      <c r="G5" s="81"/>
      <c r="H5" s="81"/>
      <c r="I5" s="81"/>
      <c r="J5" s="81"/>
      <c r="K5" s="81"/>
    </row>
    <row r="6" spans="1:12" ht="21" customHeight="1" x14ac:dyDescent="0.35">
      <c r="A6" s="15" t="s">
        <v>1893</v>
      </c>
      <c r="C6" s="15"/>
      <c r="D6" s="81"/>
      <c r="E6" s="9"/>
      <c r="F6" s="9"/>
      <c r="G6" s="81"/>
      <c r="H6" s="81"/>
      <c r="I6" s="81"/>
      <c r="J6" s="81"/>
      <c r="K6" s="81"/>
    </row>
    <row r="7" spans="1:12" ht="54" customHeight="1" x14ac:dyDescent="0.25">
      <c r="A7" s="301" t="s">
        <v>1457</v>
      </c>
      <c r="C7" s="302"/>
      <c r="D7" s="302"/>
      <c r="E7" s="302"/>
      <c r="F7" s="302"/>
      <c r="G7" s="302"/>
      <c r="H7" s="302"/>
      <c r="I7" s="302"/>
      <c r="J7" s="302"/>
      <c r="K7" s="302"/>
    </row>
    <row r="8" spans="1:12" ht="9" customHeight="1" x14ac:dyDescent="0.25">
      <c r="A8" s="17"/>
      <c r="B8" s="9"/>
      <c r="C8" s="9"/>
      <c r="D8" s="9"/>
      <c r="E8" s="9"/>
      <c r="F8" s="9" t="s">
        <v>379</v>
      </c>
      <c r="G8" s="81"/>
      <c r="H8" s="81"/>
      <c r="I8" s="81"/>
      <c r="J8" s="81"/>
      <c r="K8" s="81"/>
    </row>
    <row r="9" spans="1:12" ht="33" customHeight="1" thickBot="1" x14ac:dyDescent="0.25">
      <c r="A9" s="85" t="s">
        <v>1527</v>
      </c>
      <c r="B9" s="85"/>
      <c r="C9" s="17"/>
      <c r="D9" s="81" t="s">
        <v>1892</v>
      </c>
      <c r="E9" s="81"/>
      <c r="F9" s="81" t="e">
        <f>#REF!</f>
        <v>#REF!</v>
      </c>
      <c r="G9" s="81" t="s">
        <v>1872</v>
      </c>
      <c r="H9" s="306">
        <v>45566</v>
      </c>
      <c r="I9" s="81"/>
      <c r="J9" s="81"/>
      <c r="K9" s="81"/>
    </row>
    <row r="10" spans="1:12" ht="46.5" customHeight="1" thickBot="1" x14ac:dyDescent="0.3">
      <c r="A10" s="19" t="s">
        <v>114</v>
      </c>
      <c r="B10" s="5" t="s">
        <v>316</v>
      </c>
      <c r="C10" s="5" t="s">
        <v>504</v>
      </c>
      <c r="D10" s="1" t="s">
        <v>317</v>
      </c>
      <c r="E10" s="3" t="s">
        <v>71</v>
      </c>
      <c r="F10" s="1" t="s">
        <v>318</v>
      </c>
      <c r="G10" s="3" t="s">
        <v>296</v>
      </c>
      <c r="H10" s="3" t="s">
        <v>296</v>
      </c>
      <c r="I10" s="3" t="s">
        <v>109</v>
      </c>
      <c r="J10" s="34" t="s">
        <v>319</v>
      </c>
      <c r="K10" s="255" t="s">
        <v>507</v>
      </c>
      <c r="L10" s="278" t="s">
        <v>1873</v>
      </c>
    </row>
    <row r="11" spans="1:12" ht="20.25" hidden="1" customHeight="1" x14ac:dyDescent="0.25">
      <c r="A11" s="16" t="s">
        <v>433</v>
      </c>
      <c r="B11" s="7" t="s">
        <v>222</v>
      </c>
      <c r="C11" s="42"/>
      <c r="D11" s="12"/>
      <c r="E11" s="25"/>
      <c r="F11" s="12"/>
      <c r="G11" s="145"/>
      <c r="H11" s="145"/>
      <c r="I11" s="272" t="e">
        <f>#REF!*20%</f>
        <v>#REF!</v>
      </c>
      <c r="J11" s="273" t="e">
        <f>#REF!+I11</f>
        <v>#REF!</v>
      </c>
      <c r="K11" s="303"/>
    </row>
    <row r="12" spans="1:12" ht="20.25" hidden="1" customHeight="1" x14ac:dyDescent="0.25">
      <c r="A12" s="16" t="s">
        <v>433</v>
      </c>
      <c r="B12" s="7" t="s">
        <v>223</v>
      </c>
      <c r="C12" s="42"/>
      <c r="D12" s="12"/>
      <c r="E12" s="25"/>
      <c r="F12" s="12"/>
      <c r="G12" s="145"/>
      <c r="H12" s="145"/>
      <c r="I12" s="272" t="e">
        <f>#REF!*20%</f>
        <v>#REF!</v>
      </c>
      <c r="J12" s="273" t="e">
        <f>#REF!+I12</f>
        <v>#REF!</v>
      </c>
      <c r="K12" s="303"/>
    </row>
    <row r="13" spans="1:12" ht="20.25" hidden="1" customHeight="1" x14ac:dyDescent="0.25">
      <c r="A13" s="16" t="s">
        <v>433</v>
      </c>
      <c r="B13" s="7" t="s">
        <v>224</v>
      </c>
      <c r="C13" s="42"/>
      <c r="D13" s="12"/>
      <c r="E13" s="25"/>
      <c r="F13" s="12"/>
      <c r="G13" s="145"/>
      <c r="H13" s="145"/>
      <c r="I13" s="272" t="e">
        <f>#REF!*20%</f>
        <v>#REF!</v>
      </c>
      <c r="J13" s="273" t="e">
        <f>#REF!+I13</f>
        <v>#REF!</v>
      </c>
      <c r="K13" s="303"/>
    </row>
    <row r="14" spans="1:12" ht="20.25" hidden="1" customHeight="1" x14ac:dyDescent="0.25">
      <c r="A14" s="16" t="s">
        <v>433</v>
      </c>
      <c r="B14" s="7" t="s">
        <v>387</v>
      </c>
      <c r="C14" s="42"/>
      <c r="D14" s="12"/>
      <c r="E14" s="25"/>
      <c r="F14" s="12"/>
      <c r="G14" s="145"/>
      <c r="H14" s="145"/>
      <c r="I14" s="272" t="e">
        <f>#REF!*20%</f>
        <v>#REF!</v>
      </c>
      <c r="J14" s="273" t="e">
        <f>#REF!+I14</f>
        <v>#REF!</v>
      </c>
      <c r="K14" s="303"/>
    </row>
    <row r="15" spans="1:12" ht="16.5" hidden="1" customHeight="1" x14ac:dyDescent="0.25">
      <c r="A15" s="16" t="s">
        <v>433</v>
      </c>
      <c r="B15" s="7" t="s">
        <v>225</v>
      </c>
      <c r="C15" s="42"/>
      <c r="D15" s="12"/>
      <c r="E15" s="25"/>
      <c r="F15" s="12"/>
      <c r="G15" s="145"/>
      <c r="H15" s="145"/>
      <c r="I15" s="272" t="e">
        <f>#REF!*20%</f>
        <v>#REF!</v>
      </c>
      <c r="J15" s="273" t="e">
        <f>#REF!+I15</f>
        <v>#REF!</v>
      </c>
      <c r="K15" s="303"/>
    </row>
    <row r="16" spans="1:12" ht="42" hidden="1" customHeight="1" x14ac:dyDescent="0.25">
      <c r="A16" s="16" t="s">
        <v>433</v>
      </c>
      <c r="B16" s="7" t="s">
        <v>226</v>
      </c>
      <c r="C16" s="42"/>
      <c r="D16" s="12"/>
      <c r="E16" s="25"/>
      <c r="F16" s="12"/>
      <c r="G16" s="145"/>
      <c r="H16" s="145"/>
      <c r="I16" s="272" t="e">
        <f>#REF!*20%</f>
        <v>#REF!</v>
      </c>
      <c r="J16" s="273" t="e">
        <f>#REF!+I16</f>
        <v>#REF!</v>
      </c>
      <c r="K16" s="303"/>
    </row>
    <row r="17" spans="1:12" ht="24" hidden="1" customHeight="1" x14ac:dyDescent="0.25">
      <c r="A17" s="144" t="s">
        <v>502</v>
      </c>
      <c r="B17" s="28" t="s">
        <v>208</v>
      </c>
      <c r="C17" s="29"/>
      <c r="D17" s="12"/>
      <c r="E17" s="25"/>
      <c r="F17" s="12"/>
      <c r="G17" s="145"/>
      <c r="H17" s="145"/>
      <c r="I17" s="272" t="e">
        <f>#REF!*20%</f>
        <v>#REF!</v>
      </c>
      <c r="J17" s="273" t="e">
        <f>#REF!+I17</f>
        <v>#REF!</v>
      </c>
      <c r="K17" s="303"/>
    </row>
    <row r="18" spans="1:12" ht="21.75" hidden="1" customHeight="1" x14ac:dyDescent="0.25">
      <c r="A18" s="144" t="s">
        <v>502</v>
      </c>
      <c r="B18" s="28" t="s">
        <v>46</v>
      </c>
      <c r="C18" s="29" t="s">
        <v>48</v>
      </c>
      <c r="D18" s="12"/>
      <c r="E18" s="25"/>
      <c r="F18" s="12"/>
      <c r="G18" s="145"/>
      <c r="H18" s="145"/>
      <c r="I18" s="272" t="e">
        <f>#REF!*20%</f>
        <v>#REF!</v>
      </c>
      <c r="J18" s="273" t="e">
        <f>#REF!+I18</f>
        <v>#REF!</v>
      </c>
      <c r="K18" s="303"/>
    </row>
    <row r="19" spans="1:12" ht="24.75" hidden="1" customHeight="1" x14ac:dyDescent="0.25">
      <c r="A19" s="144" t="s">
        <v>502</v>
      </c>
      <c r="B19" s="77" t="s">
        <v>47</v>
      </c>
      <c r="C19" s="29" t="s">
        <v>127</v>
      </c>
      <c r="D19" s="12"/>
      <c r="E19" s="25"/>
      <c r="F19" s="12"/>
      <c r="G19" s="145"/>
      <c r="H19" s="145"/>
      <c r="I19" s="272" t="e">
        <f>#REF!*20%</f>
        <v>#REF!</v>
      </c>
      <c r="J19" s="273" t="e">
        <f>#REF!+I19</f>
        <v>#REF!</v>
      </c>
      <c r="K19" s="303"/>
    </row>
    <row r="20" spans="1:12" ht="19.5" hidden="1" customHeight="1" x14ac:dyDescent="0.25">
      <c r="A20" s="144" t="s">
        <v>131</v>
      </c>
      <c r="B20" s="274" t="s">
        <v>132</v>
      </c>
      <c r="C20" s="32" t="s">
        <v>133</v>
      </c>
      <c r="D20" s="12" t="s">
        <v>134</v>
      </c>
      <c r="E20" s="25"/>
      <c r="F20" s="12"/>
      <c r="G20" s="145"/>
      <c r="H20" s="145"/>
      <c r="I20" s="272" t="e">
        <f>#REF!*20%</f>
        <v>#REF!</v>
      </c>
      <c r="J20" s="273" t="e">
        <f>#REF!+I20</f>
        <v>#REF!</v>
      </c>
      <c r="K20" s="303"/>
    </row>
    <row r="21" spans="1:12" ht="18.75" hidden="1" customHeight="1" x14ac:dyDescent="0.25">
      <c r="A21" s="35" t="s">
        <v>138</v>
      </c>
      <c r="B21" s="77" t="s">
        <v>139</v>
      </c>
      <c r="C21" s="29" t="s">
        <v>137</v>
      </c>
      <c r="D21" s="12" t="s">
        <v>140</v>
      </c>
      <c r="E21" s="25"/>
      <c r="F21" s="4" t="s">
        <v>369</v>
      </c>
      <c r="G21" s="145"/>
      <c r="H21" s="145"/>
      <c r="I21" s="272" t="e">
        <f>#REF!*20%</f>
        <v>#REF!</v>
      </c>
      <c r="J21" s="273" t="e">
        <f>#REF!+I21</f>
        <v>#REF!</v>
      </c>
      <c r="K21" s="303"/>
    </row>
    <row r="22" spans="1:12" ht="18.75" hidden="1" customHeight="1" x14ac:dyDescent="0.25">
      <c r="A22" s="35" t="e">
        <f>#REF!</f>
        <v>#REF!</v>
      </c>
      <c r="B22" s="126" t="s">
        <v>211</v>
      </c>
      <c r="C22" s="30"/>
      <c r="D22" s="4"/>
      <c r="E22" s="4"/>
      <c r="F22" s="12"/>
      <c r="G22" s="145"/>
      <c r="H22" s="145"/>
      <c r="I22" s="272"/>
      <c r="J22" s="273"/>
      <c r="K22" s="303"/>
    </row>
    <row r="23" spans="1:12" ht="45" hidden="1" customHeight="1" x14ac:dyDescent="0.25">
      <c r="A23" s="63" t="s">
        <v>114</v>
      </c>
      <c r="B23" s="64" t="s">
        <v>316</v>
      </c>
      <c r="C23" s="64"/>
      <c r="D23" s="64" t="s">
        <v>317</v>
      </c>
      <c r="E23" s="43" t="s">
        <v>71</v>
      </c>
      <c r="F23" s="68" t="s">
        <v>318</v>
      </c>
      <c r="G23" s="43"/>
      <c r="H23" s="43"/>
      <c r="I23" s="43" t="s">
        <v>109</v>
      </c>
      <c r="J23" s="65" t="s">
        <v>319</v>
      </c>
      <c r="K23" s="304"/>
    </row>
    <row r="24" spans="1:12" ht="27.75" customHeight="1" x14ac:dyDescent="0.25">
      <c r="A24" s="111" t="s">
        <v>748</v>
      </c>
      <c r="B24" s="28" t="s">
        <v>1486</v>
      </c>
      <c r="C24" s="77"/>
      <c r="D24" s="30" t="s">
        <v>1171</v>
      </c>
      <c r="E24" s="30"/>
      <c r="F24" s="30"/>
      <c r="G24" s="154">
        <v>6.13</v>
      </c>
      <c r="H24" s="154">
        <f>ROUND(G24*1.05,2)</f>
        <v>6.44</v>
      </c>
      <c r="I24" s="146">
        <f>H24*20%</f>
        <v>1.2880000000000003</v>
      </c>
      <c r="J24" s="147">
        <f>H24+I24</f>
        <v>7.7280000000000006</v>
      </c>
      <c r="K24" s="200">
        <f>ROUND((J24*1.2),2)</f>
        <v>9.27</v>
      </c>
      <c r="L24" s="80">
        <f>H24/G24*100-100</f>
        <v>5.0570962479608426</v>
      </c>
    </row>
    <row r="25" spans="1:12" ht="18" hidden="1" x14ac:dyDescent="0.25">
      <c r="A25" s="61" t="s">
        <v>521</v>
      </c>
      <c r="B25" s="77" t="s">
        <v>14</v>
      </c>
      <c r="C25" s="77"/>
      <c r="D25" s="30" t="s">
        <v>229</v>
      </c>
      <c r="E25" s="25" t="s">
        <v>67</v>
      </c>
      <c r="F25" s="30"/>
      <c r="G25" s="154">
        <v>13.72</v>
      </c>
      <c r="H25" s="154">
        <f t="shared" ref="H25:H54" si="0">ROUND(G25*1.05,2)</f>
        <v>14.41</v>
      </c>
      <c r="I25" s="106">
        <f>H25*20%</f>
        <v>2.8820000000000001</v>
      </c>
      <c r="J25" s="124">
        <f>H25+I25</f>
        <v>17.292000000000002</v>
      </c>
      <c r="K25" s="200">
        <f t="shared" ref="K25:K86" si="1">ROUND((J25*1.2),2)</f>
        <v>20.75</v>
      </c>
      <c r="L25" s="80">
        <f t="shared" ref="L25:L86" si="2">H25/G25*100-100</f>
        <v>5.0291545189504347</v>
      </c>
    </row>
    <row r="26" spans="1:12" ht="22.5" customHeight="1" x14ac:dyDescent="0.25">
      <c r="A26" s="61" t="s">
        <v>521</v>
      </c>
      <c r="B26" s="28" t="s">
        <v>647</v>
      </c>
      <c r="C26" s="77"/>
      <c r="D26" s="30" t="s">
        <v>1252</v>
      </c>
      <c r="E26" s="25" t="s">
        <v>67</v>
      </c>
      <c r="F26" s="30"/>
      <c r="G26" s="154">
        <v>14.92</v>
      </c>
      <c r="H26" s="154">
        <f t="shared" si="0"/>
        <v>15.67</v>
      </c>
      <c r="I26" s="106">
        <f>H26*20%</f>
        <v>3.1340000000000003</v>
      </c>
      <c r="J26" s="124">
        <f>H26+I26</f>
        <v>18.804000000000002</v>
      </c>
      <c r="K26" s="200">
        <f t="shared" si="1"/>
        <v>22.56</v>
      </c>
      <c r="L26" s="80">
        <f t="shared" si="2"/>
        <v>5.0268096514745224</v>
      </c>
    </row>
    <row r="27" spans="1:12" ht="18.75" hidden="1" customHeight="1" x14ac:dyDescent="0.25">
      <c r="A27" s="144"/>
      <c r="B27" s="28" t="s">
        <v>1458</v>
      </c>
      <c r="C27" s="77"/>
      <c r="D27" s="30"/>
      <c r="E27" s="30"/>
      <c r="F27" s="30"/>
      <c r="G27" s="154">
        <v>0</v>
      </c>
      <c r="H27" s="154">
        <f t="shared" si="0"/>
        <v>0</v>
      </c>
      <c r="I27" s="77"/>
      <c r="J27" s="275"/>
      <c r="K27" s="200">
        <f t="shared" si="1"/>
        <v>0</v>
      </c>
      <c r="L27" s="80" t="e">
        <f t="shared" si="2"/>
        <v>#DIV/0!</v>
      </c>
    </row>
    <row r="28" spans="1:12" ht="18.75" customHeight="1" x14ac:dyDescent="0.25">
      <c r="A28" s="61" t="s">
        <v>604</v>
      </c>
      <c r="B28" s="28" t="s">
        <v>647</v>
      </c>
      <c r="C28" s="38"/>
      <c r="D28" s="31" t="s">
        <v>605</v>
      </c>
      <c r="E28" s="188"/>
      <c r="F28" s="161"/>
      <c r="G28" s="154">
        <v>16.36</v>
      </c>
      <c r="H28" s="154">
        <f t="shared" si="0"/>
        <v>17.18</v>
      </c>
      <c r="I28" s="106">
        <f t="shared" ref="I28:I62" si="3">H28*20%</f>
        <v>3.4359999999999999</v>
      </c>
      <c r="J28" s="124">
        <f t="shared" ref="J28:J62" si="4">H28+I28</f>
        <v>20.616</v>
      </c>
      <c r="K28" s="200">
        <f t="shared" si="1"/>
        <v>24.74</v>
      </c>
      <c r="L28" s="80">
        <f t="shared" si="2"/>
        <v>5.012224938875292</v>
      </c>
    </row>
    <row r="29" spans="1:12" ht="18.75" customHeight="1" x14ac:dyDescent="0.25">
      <c r="A29" s="61" t="s">
        <v>1143</v>
      </c>
      <c r="B29" s="28" t="s">
        <v>647</v>
      </c>
      <c r="C29" s="158"/>
      <c r="D29" s="31" t="s">
        <v>603</v>
      </c>
      <c r="E29" s="189"/>
      <c r="F29" s="160"/>
      <c r="G29" s="154">
        <v>17</v>
      </c>
      <c r="H29" s="154">
        <f t="shared" si="0"/>
        <v>17.850000000000001</v>
      </c>
      <c r="I29" s="106">
        <f t="shared" si="3"/>
        <v>3.5700000000000003</v>
      </c>
      <c r="J29" s="124">
        <f t="shared" si="4"/>
        <v>21.42</v>
      </c>
      <c r="K29" s="200">
        <f t="shared" si="1"/>
        <v>25.7</v>
      </c>
      <c r="L29" s="80">
        <f t="shared" si="2"/>
        <v>5</v>
      </c>
    </row>
    <row r="30" spans="1:12" ht="18" x14ac:dyDescent="0.25">
      <c r="A30" s="60" t="s">
        <v>438</v>
      </c>
      <c r="B30" s="28" t="s">
        <v>647</v>
      </c>
      <c r="C30" s="4"/>
      <c r="D30" s="30" t="s">
        <v>1253</v>
      </c>
      <c r="E30" s="25" t="s">
        <v>67</v>
      </c>
      <c r="F30" s="30"/>
      <c r="G30" s="154">
        <v>18.61</v>
      </c>
      <c r="H30" s="154">
        <f t="shared" si="0"/>
        <v>19.54</v>
      </c>
      <c r="I30" s="106">
        <f t="shared" si="3"/>
        <v>3.9079999999999999</v>
      </c>
      <c r="J30" s="124">
        <f t="shared" si="4"/>
        <v>23.448</v>
      </c>
      <c r="K30" s="200">
        <f t="shared" si="1"/>
        <v>28.14</v>
      </c>
      <c r="L30" s="80">
        <f t="shared" si="2"/>
        <v>4.9973132724341838</v>
      </c>
    </row>
    <row r="31" spans="1:12" ht="21" customHeight="1" x14ac:dyDescent="0.25">
      <c r="A31" s="60" t="s">
        <v>255</v>
      </c>
      <c r="B31" s="28" t="s">
        <v>647</v>
      </c>
      <c r="C31" s="4"/>
      <c r="D31" s="30" t="s">
        <v>1172</v>
      </c>
      <c r="E31" s="25"/>
      <c r="F31" s="30"/>
      <c r="G31" s="154">
        <v>19.329999999999998</v>
      </c>
      <c r="H31" s="154">
        <f t="shared" si="0"/>
        <v>20.3</v>
      </c>
      <c r="I31" s="106">
        <f t="shared" si="3"/>
        <v>4.0600000000000005</v>
      </c>
      <c r="J31" s="124">
        <f t="shared" si="4"/>
        <v>24.36</v>
      </c>
      <c r="K31" s="200">
        <f t="shared" si="1"/>
        <v>29.23</v>
      </c>
      <c r="L31" s="80">
        <f t="shared" si="2"/>
        <v>5.0181065700983112</v>
      </c>
    </row>
    <row r="32" spans="1:12" ht="18.75" hidden="1" customHeight="1" x14ac:dyDescent="0.25">
      <c r="A32" s="61" t="s">
        <v>458</v>
      </c>
      <c r="B32" s="28" t="s">
        <v>647</v>
      </c>
      <c r="C32" s="256"/>
      <c r="D32" s="30" t="s">
        <v>427</v>
      </c>
      <c r="E32" s="30"/>
      <c r="F32" s="30"/>
      <c r="G32" s="154">
        <v>0</v>
      </c>
      <c r="H32" s="154">
        <f t="shared" si="0"/>
        <v>0</v>
      </c>
      <c r="I32" s="106">
        <f t="shared" si="3"/>
        <v>0</v>
      </c>
      <c r="J32" s="124">
        <f t="shared" si="4"/>
        <v>0</v>
      </c>
      <c r="K32" s="200">
        <f t="shared" si="1"/>
        <v>0</v>
      </c>
      <c r="L32" s="80" t="e">
        <f t="shared" si="2"/>
        <v>#DIV/0!</v>
      </c>
    </row>
    <row r="33" spans="1:12" ht="18" customHeight="1" x14ac:dyDescent="0.25">
      <c r="A33" s="60" t="s">
        <v>258</v>
      </c>
      <c r="B33" s="28" t="s">
        <v>647</v>
      </c>
      <c r="C33" s="4"/>
      <c r="D33" s="30" t="s">
        <v>41</v>
      </c>
      <c r="E33" s="25" t="s">
        <v>67</v>
      </c>
      <c r="F33" s="12"/>
      <c r="G33" s="154">
        <v>19.7</v>
      </c>
      <c r="H33" s="154">
        <f t="shared" si="0"/>
        <v>20.69</v>
      </c>
      <c r="I33" s="106">
        <f t="shared" si="3"/>
        <v>4.1380000000000008</v>
      </c>
      <c r="J33" s="124">
        <f t="shared" si="4"/>
        <v>24.828000000000003</v>
      </c>
      <c r="K33" s="200">
        <f t="shared" si="1"/>
        <v>29.79</v>
      </c>
      <c r="L33" s="80">
        <f t="shared" si="2"/>
        <v>5.0253807106599027</v>
      </c>
    </row>
    <row r="34" spans="1:12" ht="17.25" customHeight="1" x14ac:dyDescent="0.25">
      <c r="A34" s="60" t="s">
        <v>545</v>
      </c>
      <c r="B34" s="28" t="s">
        <v>647</v>
      </c>
      <c r="C34" s="38"/>
      <c r="D34" s="160"/>
      <c r="E34" s="25" t="s">
        <v>67</v>
      </c>
      <c r="F34" s="161"/>
      <c r="G34" s="154">
        <v>20.83</v>
      </c>
      <c r="H34" s="154">
        <f t="shared" si="0"/>
        <v>21.87</v>
      </c>
      <c r="I34" s="106">
        <f t="shared" si="3"/>
        <v>4.3740000000000006</v>
      </c>
      <c r="J34" s="124">
        <f t="shared" si="4"/>
        <v>26.244</v>
      </c>
      <c r="K34" s="200">
        <f t="shared" si="1"/>
        <v>31.49</v>
      </c>
      <c r="L34" s="80">
        <f t="shared" si="2"/>
        <v>4.9927988478156777</v>
      </c>
    </row>
    <row r="35" spans="1:12" ht="17.25" customHeight="1" x14ac:dyDescent="0.25">
      <c r="A35" s="73" t="s">
        <v>799</v>
      </c>
      <c r="B35" s="28" t="s">
        <v>647</v>
      </c>
      <c r="C35" s="256" t="s">
        <v>10</v>
      </c>
      <c r="D35" s="30" t="s">
        <v>58</v>
      </c>
      <c r="E35" s="30"/>
      <c r="F35" s="30"/>
      <c r="G35" s="154">
        <v>20.83</v>
      </c>
      <c r="H35" s="154">
        <f t="shared" si="0"/>
        <v>21.87</v>
      </c>
      <c r="I35" s="106">
        <f t="shared" si="3"/>
        <v>4.3740000000000006</v>
      </c>
      <c r="J35" s="124">
        <f t="shared" si="4"/>
        <v>26.244</v>
      </c>
      <c r="K35" s="200">
        <f t="shared" si="1"/>
        <v>31.49</v>
      </c>
      <c r="L35" s="80">
        <f t="shared" si="2"/>
        <v>4.9927988478156777</v>
      </c>
    </row>
    <row r="36" spans="1:12" ht="18" customHeight="1" x14ac:dyDescent="0.25">
      <c r="A36" s="61" t="s">
        <v>613</v>
      </c>
      <c r="B36" s="28" t="s">
        <v>647</v>
      </c>
      <c r="C36" s="77"/>
      <c r="D36" s="30" t="s">
        <v>614</v>
      </c>
      <c r="E36" s="25" t="s">
        <v>67</v>
      </c>
      <c r="F36" s="30"/>
      <c r="G36" s="154">
        <v>20.76</v>
      </c>
      <c r="H36" s="154">
        <f t="shared" si="0"/>
        <v>21.8</v>
      </c>
      <c r="I36" s="106">
        <f t="shared" si="3"/>
        <v>4.3600000000000003</v>
      </c>
      <c r="J36" s="124">
        <f t="shared" si="4"/>
        <v>26.16</v>
      </c>
      <c r="K36" s="200">
        <f t="shared" si="1"/>
        <v>31.39</v>
      </c>
      <c r="L36" s="80">
        <f t="shared" si="2"/>
        <v>5.0096339113680131</v>
      </c>
    </row>
    <row r="37" spans="1:12" ht="20.25" customHeight="1" x14ac:dyDescent="0.25">
      <c r="A37" s="60" t="s">
        <v>1066</v>
      </c>
      <c r="B37" s="28" t="s">
        <v>647</v>
      </c>
      <c r="C37" s="4"/>
      <c r="D37" s="30" t="s">
        <v>437</v>
      </c>
      <c r="E37" s="25" t="s">
        <v>67</v>
      </c>
      <c r="F37" s="30"/>
      <c r="G37" s="154">
        <v>20.87</v>
      </c>
      <c r="H37" s="154">
        <f t="shared" si="0"/>
        <v>21.91</v>
      </c>
      <c r="I37" s="106">
        <f t="shared" si="3"/>
        <v>4.3820000000000006</v>
      </c>
      <c r="J37" s="124">
        <f t="shared" si="4"/>
        <v>26.292000000000002</v>
      </c>
      <c r="K37" s="200">
        <f t="shared" si="1"/>
        <v>31.55</v>
      </c>
      <c r="L37" s="80">
        <f t="shared" si="2"/>
        <v>4.9832295160517504</v>
      </c>
    </row>
    <row r="38" spans="1:12" ht="19.5" customHeight="1" x14ac:dyDescent="0.25">
      <c r="A38" s="61" t="s">
        <v>520</v>
      </c>
      <c r="B38" s="28" t="s">
        <v>647</v>
      </c>
      <c r="C38" s="4"/>
      <c r="D38" s="30" t="s">
        <v>360</v>
      </c>
      <c r="E38" s="25" t="s">
        <v>67</v>
      </c>
      <c r="F38" s="12"/>
      <c r="G38" s="154">
        <v>21.99</v>
      </c>
      <c r="H38" s="154">
        <f t="shared" si="0"/>
        <v>23.09</v>
      </c>
      <c r="I38" s="106">
        <f t="shared" si="3"/>
        <v>4.6180000000000003</v>
      </c>
      <c r="J38" s="124">
        <f t="shared" si="4"/>
        <v>27.707999999999998</v>
      </c>
      <c r="K38" s="200">
        <f t="shared" si="1"/>
        <v>33.25</v>
      </c>
      <c r="L38" s="80">
        <f t="shared" si="2"/>
        <v>5.002273760800378</v>
      </c>
    </row>
    <row r="39" spans="1:12" ht="18.75" hidden="1" customHeight="1" x14ac:dyDescent="0.25">
      <c r="A39" s="61" t="s">
        <v>57</v>
      </c>
      <c r="B39" s="28" t="s">
        <v>647</v>
      </c>
      <c r="C39" s="77"/>
      <c r="D39" s="30" t="s">
        <v>1484</v>
      </c>
      <c r="E39" s="54" t="s">
        <v>67</v>
      </c>
      <c r="F39" s="30"/>
      <c r="G39" s="154">
        <v>22.69</v>
      </c>
      <c r="H39" s="154">
        <f t="shared" si="0"/>
        <v>23.82</v>
      </c>
      <c r="I39" s="106">
        <f t="shared" si="3"/>
        <v>4.7640000000000002</v>
      </c>
      <c r="J39" s="124">
        <f t="shared" si="4"/>
        <v>28.584</v>
      </c>
      <c r="K39" s="200">
        <f t="shared" si="1"/>
        <v>34.299999999999997</v>
      </c>
      <c r="L39" s="80">
        <f t="shared" si="2"/>
        <v>4.9801674746584297</v>
      </c>
    </row>
    <row r="40" spans="1:12" ht="15.75" customHeight="1" x14ac:dyDescent="0.25">
      <c r="A40" s="60" t="s">
        <v>42</v>
      </c>
      <c r="B40" s="28" t="s">
        <v>647</v>
      </c>
      <c r="C40" s="4"/>
      <c r="D40" s="30" t="s">
        <v>173</v>
      </c>
      <c r="E40" s="25" t="s">
        <v>67</v>
      </c>
      <c r="F40" s="12"/>
      <c r="G40" s="154">
        <v>24</v>
      </c>
      <c r="H40" s="154">
        <f t="shared" si="0"/>
        <v>25.2</v>
      </c>
      <c r="I40" s="106">
        <f t="shared" si="3"/>
        <v>5.04</v>
      </c>
      <c r="J40" s="124">
        <f t="shared" si="4"/>
        <v>30.24</v>
      </c>
      <c r="K40" s="200">
        <f t="shared" si="1"/>
        <v>36.29</v>
      </c>
      <c r="L40" s="80">
        <f t="shared" si="2"/>
        <v>5</v>
      </c>
    </row>
    <row r="41" spans="1:12" ht="16.5" customHeight="1" x14ac:dyDescent="0.25">
      <c r="A41" s="60" t="s">
        <v>21</v>
      </c>
      <c r="B41" s="28" t="s">
        <v>647</v>
      </c>
      <c r="C41" s="4" t="s">
        <v>22</v>
      </c>
      <c r="D41" s="30" t="s">
        <v>1484</v>
      </c>
      <c r="E41" s="25"/>
      <c r="F41" s="30"/>
      <c r="G41" s="154">
        <v>24.38</v>
      </c>
      <c r="H41" s="154">
        <f t="shared" si="0"/>
        <v>25.6</v>
      </c>
      <c r="I41" s="106">
        <f t="shared" si="3"/>
        <v>5.120000000000001</v>
      </c>
      <c r="J41" s="124">
        <f t="shared" si="4"/>
        <v>30.72</v>
      </c>
      <c r="K41" s="200">
        <f t="shared" si="1"/>
        <v>36.86</v>
      </c>
      <c r="L41" s="80">
        <f t="shared" si="2"/>
        <v>5.0041017227235614</v>
      </c>
    </row>
    <row r="42" spans="1:12" ht="16.5" customHeight="1" x14ac:dyDescent="0.25">
      <c r="A42" s="61" t="s">
        <v>1549</v>
      </c>
      <c r="B42" s="28" t="s">
        <v>647</v>
      </c>
      <c r="C42" s="77"/>
      <c r="D42" s="30" t="s">
        <v>1484</v>
      </c>
      <c r="E42" s="25" t="s">
        <v>67</v>
      </c>
      <c r="F42" s="30"/>
      <c r="G42" s="154">
        <v>25.54</v>
      </c>
      <c r="H42" s="154">
        <f t="shared" si="0"/>
        <v>26.82</v>
      </c>
      <c r="I42" s="106">
        <f t="shared" si="3"/>
        <v>5.3640000000000008</v>
      </c>
      <c r="J42" s="124">
        <f t="shared" si="4"/>
        <v>32.183999999999997</v>
      </c>
      <c r="K42" s="200">
        <f t="shared" si="1"/>
        <v>38.619999999999997</v>
      </c>
      <c r="L42" s="80">
        <f t="shared" si="2"/>
        <v>5.0117462803445534</v>
      </c>
    </row>
    <row r="43" spans="1:12" ht="16.5" customHeight="1" x14ac:dyDescent="0.25">
      <c r="A43" s="60" t="s">
        <v>440</v>
      </c>
      <c r="B43" s="28" t="s">
        <v>647</v>
      </c>
      <c r="C43" s="4"/>
      <c r="D43" s="30" t="s">
        <v>105</v>
      </c>
      <c r="E43" s="25" t="s">
        <v>67</v>
      </c>
      <c r="F43" s="12"/>
      <c r="G43" s="154">
        <v>26.17</v>
      </c>
      <c r="H43" s="154">
        <f t="shared" si="0"/>
        <v>27.48</v>
      </c>
      <c r="I43" s="106">
        <f t="shared" si="3"/>
        <v>5.4960000000000004</v>
      </c>
      <c r="J43" s="124">
        <f t="shared" si="4"/>
        <v>32.975999999999999</v>
      </c>
      <c r="K43" s="200">
        <f t="shared" si="1"/>
        <v>39.57</v>
      </c>
      <c r="L43" s="80">
        <f t="shared" si="2"/>
        <v>5.0057317539166917</v>
      </c>
    </row>
    <row r="44" spans="1:12" ht="16.5" customHeight="1" x14ac:dyDescent="0.25">
      <c r="A44" s="61" t="s">
        <v>1089</v>
      </c>
      <c r="B44" s="28" t="s">
        <v>647</v>
      </c>
      <c r="C44" s="77"/>
      <c r="D44" s="30" t="s">
        <v>1087</v>
      </c>
      <c r="E44" s="54"/>
      <c r="F44" s="30"/>
      <c r="G44" s="154">
        <v>26.48</v>
      </c>
      <c r="H44" s="154">
        <f t="shared" si="0"/>
        <v>27.8</v>
      </c>
      <c r="I44" s="106">
        <f t="shared" si="3"/>
        <v>5.56</v>
      </c>
      <c r="J44" s="124">
        <f t="shared" si="4"/>
        <v>33.36</v>
      </c>
      <c r="K44" s="200">
        <f t="shared" si="1"/>
        <v>40.03</v>
      </c>
      <c r="L44" s="80">
        <f t="shared" si="2"/>
        <v>4.9848942598187449</v>
      </c>
    </row>
    <row r="45" spans="1:12" ht="16.5" customHeight="1" x14ac:dyDescent="0.25">
      <c r="A45" s="61" t="s">
        <v>1086</v>
      </c>
      <c r="B45" s="28" t="s">
        <v>647</v>
      </c>
      <c r="C45" s="77"/>
      <c r="D45" s="30" t="s">
        <v>1087</v>
      </c>
      <c r="E45" s="54"/>
      <c r="F45" s="30"/>
      <c r="G45" s="154">
        <v>26.93</v>
      </c>
      <c r="H45" s="154">
        <f t="shared" si="0"/>
        <v>28.28</v>
      </c>
      <c r="I45" s="106">
        <f t="shared" si="3"/>
        <v>5.6560000000000006</v>
      </c>
      <c r="J45" s="124">
        <f t="shared" si="4"/>
        <v>33.936</v>
      </c>
      <c r="K45" s="200">
        <f t="shared" si="1"/>
        <v>40.72</v>
      </c>
      <c r="L45" s="80">
        <f t="shared" si="2"/>
        <v>5.0129966580022369</v>
      </c>
    </row>
    <row r="46" spans="1:12" ht="21" customHeight="1" x14ac:dyDescent="0.25">
      <c r="A46" s="61" t="s">
        <v>1067</v>
      </c>
      <c r="B46" s="28" t="s">
        <v>647</v>
      </c>
      <c r="C46" s="77"/>
      <c r="D46" s="30" t="s">
        <v>1179</v>
      </c>
      <c r="E46" s="25" t="s">
        <v>67</v>
      </c>
      <c r="F46" s="30"/>
      <c r="G46" s="154">
        <v>27.17</v>
      </c>
      <c r="H46" s="154">
        <f t="shared" si="0"/>
        <v>28.53</v>
      </c>
      <c r="I46" s="106">
        <f t="shared" si="3"/>
        <v>5.7060000000000004</v>
      </c>
      <c r="J46" s="124">
        <f t="shared" si="4"/>
        <v>34.236000000000004</v>
      </c>
      <c r="K46" s="200">
        <f t="shared" si="1"/>
        <v>41.08</v>
      </c>
      <c r="L46" s="80">
        <f t="shared" si="2"/>
        <v>5.0055207949944815</v>
      </c>
    </row>
    <row r="47" spans="1:12" ht="16.5" customHeight="1" x14ac:dyDescent="0.25">
      <c r="A47" s="61" t="s">
        <v>538</v>
      </c>
      <c r="B47" s="28" t="s">
        <v>647</v>
      </c>
      <c r="C47" s="38"/>
      <c r="D47" s="30" t="s">
        <v>1180</v>
      </c>
      <c r="E47" s="25" t="s">
        <v>67</v>
      </c>
      <c r="F47" s="161"/>
      <c r="G47" s="154">
        <v>27.4</v>
      </c>
      <c r="H47" s="154">
        <f t="shared" si="0"/>
        <v>28.77</v>
      </c>
      <c r="I47" s="106">
        <f t="shared" si="3"/>
        <v>5.7540000000000004</v>
      </c>
      <c r="J47" s="124">
        <f t="shared" si="4"/>
        <v>34.524000000000001</v>
      </c>
      <c r="K47" s="200">
        <f t="shared" si="1"/>
        <v>41.43</v>
      </c>
      <c r="L47" s="80">
        <f t="shared" si="2"/>
        <v>5</v>
      </c>
    </row>
    <row r="48" spans="1:12" ht="16.5" customHeight="1" x14ac:dyDescent="0.25">
      <c r="A48" s="61" t="s">
        <v>1090</v>
      </c>
      <c r="B48" s="28" t="s">
        <v>647</v>
      </c>
      <c r="C48" s="77"/>
      <c r="D48" s="30" t="s">
        <v>1088</v>
      </c>
      <c r="E48" s="54"/>
      <c r="F48" s="30"/>
      <c r="G48" s="154">
        <v>28.09</v>
      </c>
      <c r="H48" s="154">
        <f t="shared" si="0"/>
        <v>29.49</v>
      </c>
      <c r="I48" s="106">
        <f t="shared" si="3"/>
        <v>5.8979999999999997</v>
      </c>
      <c r="J48" s="124">
        <f t="shared" si="4"/>
        <v>35.387999999999998</v>
      </c>
      <c r="K48" s="200">
        <f t="shared" si="1"/>
        <v>42.47</v>
      </c>
      <c r="L48" s="80">
        <f t="shared" si="2"/>
        <v>4.9839800640797449</v>
      </c>
    </row>
    <row r="49" spans="1:12" ht="16.5" customHeight="1" x14ac:dyDescent="0.25">
      <c r="A49" s="61" t="s">
        <v>1259</v>
      </c>
      <c r="B49" s="28" t="s">
        <v>647</v>
      </c>
      <c r="C49" s="77"/>
      <c r="D49" s="30" t="s">
        <v>1260</v>
      </c>
      <c r="E49" s="25" t="s">
        <v>67</v>
      </c>
      <c r="F49" s="30"/>
      <c r="G49" s="154">
        <v>28.37</v>
      </c>
      <c r="H49" s="154">
        <f t="shared" si="0"/>
        <v>29.79</v>
      </c>
      <c r="I49" s="106">
        <f t="shared" si="3"/>
        <v>5.9580000000000002</v>
      </c>
      <c r="J49" s="124">
        <f t="shared" si="4"/>
        <v>35.747999999999998</v>
      </c>
      <c r="K49" s="200">
        <f t="shared" si="1"/>
        <v>42.9</v>
      </c>
      <c r="L49" s="80">
        <f t="shared" si="2"/>
        <v>5.0052872752907973</v>
      </c>
    </row>
    <row r="50" spans="1:12" ht="16.5" customHeight="1" x14ac:dyDescent="0.25">
      <c r="A50" s="61" t="s">
        <v>531</v>
      </c>
      <c r="B50" s="28" t="s">
        <v>647</v>
      </c>
      <c r="C50" s="77"/>
      <c r="D50" s="30" t="s">
        <v>92</v>
      </c>
      <c r="E50" s="25" t="s">
        <v>67</v>
      </c>
      <c r="F50" s="30"/>
      <c r="G50" s="154">
        <v>29.05</v>
      </c>
      <c r="H50" s="154">
        <f t="shared" si="0"/>
        <v>30.5</v>
      </c>
      <c r="I50" s="106">
        <f t="shared" si="3"/>
        <v>6.1</v>
      </c>
      <c r="J50" s="124">
        <f t="shared" si="4"/>
        <v>36.6</v>
      </c>
      <c r="K50" s="200">
        <f t="shared" si="1"/>
        <v>43.92</v>
      </c>
      <c r="L50" s="80">
        <f t="shared" si="2"/>
        <v>4.9913941480206603</v>
      </c>
    </row>
    <row r="51" spans="1:12" ht="16.5" customHeight="1" x14ac:dyDescent="0.25">
      <c r="A51" s="61" t="s">
        <v>537</v>
      </c>
      <c r="B51" s="28" t="s">
        <v>647</v>
      </c>
      <c r="C51" s="77"/>
      <c r="D51" s="179" t="s">
        <v>1288</v>
      </c>
      <c r="E51" s="25" t="s">
        <v>67</v>
      </c>
      <c r="F51" s="30"/>
      <c r="G51" s="154">
        <v>29.41</v>
      </c>
      <c r="H51" s="154">
        <f t="shared" si="0"/>
        <v>30.88</v>
      </c>
      <c r="I51" s="106">
        <f t="shared" si="3"/>
        <v>6.1760000000000002</v>
      </c>
      <c r="J51" s="124">
        <f t="shared" si="4"/>
        <v>37.055999999999997</v>
      </c>
      <c r="K51" s="200">
        <f t="shared" si="1"/>
        <v>44.47</v>
      </c>
      <c r="L51" s="80">
        <f t="shared" si="2"/>
        <v>4.9982998979938742</v>
      </c>
    </row>
    <row r="52" spans="1:12" ht="18.75" customHeight="1" x14ac:dyDescent="0.25">
      <c r="A52" s="61" t="s">
        <v>532</v>
      </c>
      <c r="B52" s="28" t="s">
        <v>647</v>
      </c>
      <c r="C52" s="77"/>
      <c r="D52" s="30" t="s">
        <v>533</v>
      </c>
      <c r="E52" s="25" t="s">
        <v>67</v>
      </c>
      <c r="F52" s="30"/>
      <c r="G52" s="154">
        <v>29.52</v>
      </c>
      <c r="H52" s="154">
        <f t="shared" si="0"/>
        <v>31</v>
      </c>
      <c r="I52" s="106">
        <f t="shared" si="3"/>
        <v>6.2</v>
      </c>
      <c r="J52" s="124">
        <f t="shared" si="4"/>
        <v>37.200000000000003</v>
      </c>
      <c r="K52" s="200">
        <f t="shared" si="1"/>
        <v>44.64</v>
      </c>
      <c r="L52" s="80">
        <f t="shared" si="2"/>
        <v>5.0135501355013616</v>
      </c>
    </row>
    <row r="53" spans="1:12" ht="24.75" customHeight="1" x14ac:dyDescent="0.25">
      <c r="A53" s="60" t="s">
        <v>567</v>
      </c>
      <c r="B53" s="28" t="s">
        <v>647</v>
      </c>
      <c r="C53" s="77"/>
      <c r="D53" s="30" t="s">
        <v>1309</v>
      </c>
      <c r="E53" s="25" t="s">
        <v>67</v>
      </c>
      <c r="F53" s="30"/>
      <c r="G53" s="154">
        <v>34.020000000000003</v>
      </c>
      <c r="H53" s="154">
        <f t="shared" si="0"/>
        <v>35.72</v>
      </c>
      <c r="I53" s="106">
        <f t="shared" si="3"/>
        <v>7.1440000000000001</v>
      </c>
      <c r="J53" s="124">
        <f t="shared" si="4"/>
        <v>42.863999999999997</v>
      </c>
      <c r="K53" s="200">
        <f t="shared" si="1"/>
        <v>51.44</v>
      </c>
      <c r="L53" s="80">
        <f t="shared" si="2"/>
        <v>4.9970605526161052</v>
      </c>
    </row>
    <row r="54" spans="1:12" ht="20.25" customHeight="1" x14ac:dyDescent="0.25">
      <c r="A54" s="60" t="s">
        <v>1364</v>
      </c>
      <c r="B54" s="28" t="s">
        <v>647</v>
      </c>
      <c r="C54" s="77"/>
      <c r="D54" s="30" t="s">
        <v>1308</v>
      </c>
      <c r="E54" s="30"/>
      <c r="F54" s="30"/>
      <c r="G54" s="154">
        <v>53.06</v>
      </c>
      <c r="H54" s="154">
        <f t="shared" si="0"/>
        <v>55.71</v>
      </c>
      <c r="I54" s="106">
        <f t="shared" si="3"/>
        <v>11.142000000000001</v>
      </c>
      <c r="J54" s="124">
        <f t="shared" si="4"/>
        <v>66.852000000000004</v>
      </c>
      <c r="K54" s="200">
        <f t="shared" si="1"/>
        <v>80.22</v>
      </c>
      <c r="L54" s="80">
        <f t="shared" si="2"/>
        <v>4.9943460233697721</v>
      </c>
    </row>
    <row r="55" spans="1:12" ht="25.5" customHeight="1" x14ac:dyDescent="0.25">
      <c r="A55" s="73" t="s">
        <v>194</v>
      </c>
      <c r="B55" s="77" t="s">
        <v>287</v>
      </c>
      <c r="C55" s="77"/>
      <c r="D55" s="12" t="s">
        <v>69</v>
      </c>
      <c r="E55" s="25" t="s">
        <v>67</v>
      </c>
      <c r="F55" s="12" t="s">
        <v>293</v>
      </c>
      <c r="G55" s="154">
        <v>28.7</v>
      </c>
      <c r="H55" s="154">
        <f>ROUND(G55*1.1,2)</f>
        <v>31.57</v>
      </c>
      <c r="I55" s="93">
        <f t="shared" si="3"/>
        <v>6.3140000000000001</v>
      </c>
      <c r="J55" s="94">
        <f t="shared" si="4"/>
        <v>37.884</v>
      </c>
      <c r="K55" s="200">
        <f t="shared" si="1"/>
        <v>45.46</v>
      </c>
      <c r="L55" s="80">
        <f t="shared" si="2"/>
        <v>10.000000000000014</v>
      </c>
    </row>
    <row r="56" spans="1:12" ht="27" customHeight="1" x14ac:dyDescent="0.25">
      <c r="A56" s="73" t="s">
        <v>299</v>
      </c>
      <c r="B56" s="77" t="s">
        <v>288</v>
      </c>
      <c r="C56" s="77"/>
      <c r="D56" s="12" t="s">
        <v>283</v>
      </c>
      <c r="E56" s="25" t="s">
        <v>67</v>
      </c>
      <c r="F56" s="12" t="s">
        <v>293</v>
      </c>
      <c r="G56" s="154">
        <v>35.5</v>
      </c>
      <c r="H56" s="154">
        <f t="shared" ref="H56:H62" si="5">ROUND(G56*1.1,2)</f>
        <v>39.049999999999997</v>
      </c>
      <c r="I56" s="93">
        <f t="shared" si="3"/>
        <v>7.81</v>
      </c>
      <c r="J56" s="94">
        <f t="shared" si="4"/>
        <v>46.86</v>
      </c>
      <c r="K56" s="200">
        <f t="shared" si="1"/>
        <v>56.23</v>
      </c>
      <c r="L56" s="80">
        <f t="shared" si="2"/>
        <v>9.9999999999999858</v>
      </c>
    </row>
    <row r="57" spans="1:12" ht="25.5" customHeight="1" x14ac:dyDescent="0.25">
      <c r="A57" s="73" t="s">
        <v>195</v>
      </c>
      <c r="B57" s="77" t="s">
        <v>289</v>
      </c>
      <c r="C57" s="77"/>
      <c r="D57" s="12" t="s">
        <v>284</v>
      </c>
      <c r="E57" s="25" t="s">
        <v>67</v>
      </c>
      <c r="F57" s="12" t="s">
        <v>293</v>
      </c>
      <c r="G57" s="154">
        <v>36.28</v>
      </c>
      <c r="H57" s="154">
        <f t="shared" si="5"/>
        <v>39.909999999999997</v>
      </c>
      <c r="I57" s="93">
        <f t="shared" si="3"/>
        <v>7.9819999999999993</v>
      </c>
      <c r="J57" s="94">
        <f t="shared" si="4"/>
        <v>47.891999999999996</v>
      </c>
      <c r="K57" s="200">
        <f t="shared" si="1"/>
        <v>57.47</v>
      </c>
      <c r="L57" s="80">
        <f t="shared" si="2"/>
        <v>10.005512679162052</v>
      </c>
    </row>
    <row r="58" spans="1:12" ht="27" customHeight="1" x14ac:dyDescent="0.25">
      <c r="A58" s="73" t="s">
        <v>301</v>
      </c>
      <c r="B58" s="77" t="s">
        <v>291</v>
      </c>
      <c r="C58" s="77"/>
      <c r="D58" s="12" t="s">
        <v>68</v>
      </c>
      <c r="E58" s="25" t="s">
        <v>67</v>
      </c>
      <c r="F58" s="12" t="s">
        <v>293</v>
      </c>
      <c r="G58" s="154">
        <v>36.130000000000003</v>
      </c>
      <c r="H58" s="154">
        <f t="shared" si="5"/>
        <v>39.74</v>
      </c>
      <c r="I58" s="93">
        <f t="shared" si="3"/>
        <v>7.9480000000000004</v>
      </c>
      <c r="J58" s="94">
        <f t="shared" si="4"/>
        <v>47.688000000000002</v>
      </c>
      <c r="K58" s="200">
        <f t="shared" si="1"/>
        <v>57.23</v>
      </c>
      <c r="L58" s="80">
        <f t="shared" si="2"/>
        <v>9.9916966509825613</v>
      </c>
    </row>
    <row r="59" spans="1:12" ht="27" customHeight="1" x14ac:dyDescent="0.25">
      <c r="A59" s="73" t="s">
        <v>302</v>
      </c>
      <c r="B59" s="77" t="s">
        <v>292</v>
      </c>
      <c r="C59" s="77"/>
      <c r="D59" s="12" t="s">
        <v>286</v>
      </c>
      <c r="E59" s="25" t="s">
        <v>67</v>
      </c>
      <c r="F59" s="12" t="s">
        <v>293</v>
      </c>
      <c r="G59" s="154">
        <v>36.49</v>
      </c>
      <c r="H59" s="154">
        <f t="shared" si="5"/>
        <v>40.14</v>
      </c>
      <c r="I59" s="93">
        <f t="shared" si="3"/>
        <v>8.0280000000000005</v>
      </c>
      <c r="J59" s="94">
        <f t="shared" si="4"/>
        <v>48.167999999999999</v>
      </c>
      <c r="K59" s="200">
        <f t="shared" si="1"/>
        <v>57.8</v>
      </c>
      <c r="L59" s="80">
        <f t="shared" si="2"/>
        <v>10.002740476842973</v>
      </c>
    </row>
    <row r="60" spans="1:12" ht="26.25" customHeight="1" x14ac:dyDescent="0.25">
      <c r="A60" s="73" t="s">
        <v>56</v>
      </c>
      <c r="B60" s="77" t="s">
        <v>236</v>
      </c>
      <c r="C60" s="77"/>
      <c r="D60" s="12" t="s">
        <v>6</v>
      </c>
      <c r="E60" s="30"/>
      <c r="F60" s="12" t="s">
        <v>293</v>
      </c>
      <c r="G60" s="154">
        <v>40.299999999999997</v>
      </c>
      <c r="H60" s="154">
        <f t="shared" si="5"/>
        <v>44.33</v>
      </c>
      <c r="I60" s="93">
        <f t="shared" si="3"/>
        <v>8.8659999999999997</v>
      </c>
      <c r="J60" s="94">
        <f t="shared" si="4"/>
        <v>53.195999999999998</v>
      </c>
      <c r="K60" s="200">
        <f t="shared" si="1"/>
        <v>63.84</v>
      </c>
      <c r="L60" s="80">
        <f t="shared" si="2"/>
        <v>10.000000000000014</v>
      </c>
    </row>
    <row r="61" spans="1:12" ht="25.5" customHeight="1" x14ac:dyDescent="0.25">
      <c r="A61" s="73" t="s">
        <v>358</v>
      </c>
      <c r="B61" s="28" t="s">
        <v>650</v>
      </c>
      <c r="C61" s="77"/>
      <c r="D61" s="12" t="s">
        <v>359</v>
      </c>
      <c r="E61" s="25"/>
      <c r="F61" s="12" t="s">
        <v>293</v>
      </c>
      <c r="G61" s="154">
        <v>42.45</v>
      </c>
      <c r="H61" s="154">
        <f t="shared" si="5"/>
        <v>46.7</v>
      </c>
      <c r="I61" s="93">
        <f t="shared" si="3"/>
        <v>9.3400000000000016</v>
      </c>
      <c r="J61" s="94">
        <f t="shared" si="4"/>
        <v>56.040000000000006</v>
      </c>
      <c r="K61" s="200">
        <f t="shared" si="1"/>
        <v>67.25</v>
      </c>
      <c r="L61" s="80">
        <f t="shared" si="2"/>
        <v>10.011778563015312</v>
      </c>
    </row>
    <row r="62" spans="1:12" ht="30" customHeight="1" x14ac:dyDescent="0.25">
      <c r="A62" s="73" t="s">
        <v>300</v>
      </c>
      <c r="B62" s="77" t="s">
        <v>290</v>
      </c>
      <c r="C62" s="77"/>
      <c r="D62" s="12" t="s">
        <v>285</v>
      </c>
      <c r="E62" s="25" t="s">
        <v>67</v>
      </c>
      <c r="F62" s="12" t="s">
        <v>293</v>
      </c>
      <c r="G62" s="154">
        <v>44.19</v>
      </c>
      <c r="H62" s="154">
        <f t="shared" si="5"/>
        <v>48.61</v>
      </c>
      <c r="I62" s="93">
        <f t="shared" si="3"/>
        <v>9.7220000000000013</v>
      </c>
      <c r="J62" s="94">
        <f t="shared" si="4"/>
        <v>58.332000000000001</v>
      </c>
      <c r="K62" s="200">
        <f t="shared" si="1"/>
        <v>70</v>
      </c>
      <c r="L62" s="80">
        <f t="shared" si="2"/>
        <v>10.002262955419766</v>
      </c>
    </row>
    <row r="63" spans="1:12" ht="24.75" customHeight="1" x14ac:dyDescent="0.25">
      <c r="A63" s="73" t="s">
        <v>704</v>
      </c>
      <c r="B63" s="28" t="s">
        <v>647</v>
      </c>
      <c r="C63" s="77"/>
      <c r="D63" s="12"/>
      <c r="E63" s="30"/>
      <c r="F63" s="30"/>
      <c r="G63" s="154">
        <v>39.9</v>
      </c>
      <c r="H63" s="154">
        <f>ROUND(G63*1.05,2)</f>
        <v>41.9</v>
      </c>
      <c r="I63" s="93">
        <f t="shared" ref="I63:I69" si="6">H63*20%</f>
        <v>8.3800000000000008</v>
      </c>
      <c r="J63" s="94">
        <f t="shared" ref="J63:J69" si="7">H63+I63</f>
        <v>50.28</v>
      </c>
      <c r="K63" s="200">
        <f t="shared" si="1"/>
        <v>60.34</v>
      </c>
      <c r="L63" s="80">
        <f t="shared" si="2"/>
        <v>5.0125313283208044</v>
      </c>
    </row>
    <row r="64" spans="1:12" ht="24" customHeight="1" x14ac:dyDescent="0.25">
      <c r="A64" s="73" t="s">
        <v>82</v>
      </c>
      <c r="B64" s="28" t="s">
        <v>647</v>
      </c>
      <c r="C64" s="77"/>
      <c r="D64" s="12" t="s">
        <v>83</v>
      </c>
      <c r="E64" s="25" t="s">
        <v>67</v>
      </c>
      <c r="F64" s="12"/>
      <c r="G64" s="154">
        <v>42.68</v>
      </c>
      <c r="H64" s="154">
        <f t="shared" ref="H64:H116" si="8">ROUND(G64*1.05,2)</f>
        <v>44.81</v>
      </c>
      <c r="I64" s="93">
        <f t="shared" si="6"/>
        <v>8.9620000000000015</v>
      </c>
      <c r="J64" s="94">
        <f t="shared" si="7"/>
        <v>53.772000000000006</v>
      </c>
      <c r="K64" s="200">
        <f t="shared" si="1"/>
        <v>64.53</v>
      </c>
      <c r="L64" s="80">
        <f t="shared" si="2"/>
        <v>4.9906279287722697</v>
      </c>
    </row>
    <row r="65" spans="1:12" ht="24.75" customHeight="1" x14ac:dyDescent="0.25">
      <c r="A65" s="73" t="s">
        <v>84</v>
      </c>
      <c r="B65" s="28" t="s">
        <v>647</v>
      </c>
      <c r="C65" s="256" t="s">
        <v>54</v>
      </c>
      <c r="D65" s="12" t="s">
        <v>253</v>
      </c>
      <c r="E65" s="25" t="s">
        <v>67</v>
      </c>
      <c r="F65" s="12"/>
      <c r="G65" s="154">
        <v>42.11</v>
      </c>
      <c r="H65" s="154">
        <f t="shared" si="8"/>
        <v>44.22</v>
      </c>
      <c r="I65" s="93">
        <f t="shared" si="6"/>
        <v>8.8439999999999994</v>
      </c>
      <c r="J65" s="94">
        <f t="shared" si="7"/>
        <v>53.064</v>
      </c>
      <c r="K65" s="200">
        <f t="shared" si="1"/>
        <v>63.68</v>
      </c>
      <c r="L65" s="80">
        <f t="shared" si="2"/>
        <v>5.0106862977914943</v>
      </c>
    </row>
    <row r="66" spans="1:12" ht="27.75" customHeight="1" x14ac:dyDescent="0.25">
      <c r="A66" s="73" t="s">
        <v>651</v>
      </c>
      <c r="B66" s="28" t="s">
        <v>647</v>
      </c>
      <c r="C66" s="256"/>
      <c r="D66" s="12"/>
      <c r="E66" s="25"/>
      <c r="F66" s="12"/>
      <c r="G66" s="154">
        <v>58.6</v>
      </c>
      <c r="H66" s="154">
        <f t="shared" si="8"/>
        <v>61.53</v>
      </c>
      <c r="I66" s="93">
        <f t="shared" si="6"/>
        <v>12.306000000000001</v>
      </c>
      <c r="J66" s="94">
        <f t="shared" si="7"/>
        <v>73.835999999999999</v>
      </c>
      <c r="K66" s="200">
        <f t="shared" si="1"/>
        <v>88.6</v>
      </c>
      <c r="L66" s="80">
        <f t="shared" si="2"/>
        <v>5</v>
      </c>
    </row>
    <row r="67" spans="1:12" ht="25.5" hidden="1" customHeight="1" x14ac:dyDescent="0.25">
      <c r="A67" s="73" t="s">
        <v>757</v>
      </c>
      <c r="B67" s="28" t="s">
        <v>647</v>
      </c>
      <c r="C67" s="256"/>
      <c r="D67" s="12" t="s">
        <v>758</v>
      </c>
      <c r="E67" s="25"/>
      <c r="F67" s="12"/>
      <c r="G67" s="154">
        <v>0</v>
      </c>
      <c r="H67" s="154">
        <f t="shared" si="8"/>
        <v>0</v>
      </c>
      <c r="I67" s="93">
        <f t="shared" si="6"/>
        <v>0</v>
      </c>
      <c r="J67" s="94">
        <f t="shared" si="7"/>
        <v>0</v>
      </c>
      <c r="K67" s="200">
        <f t="shared" si="1"/>
        <v>0</v>
      </c>
      <c r="L67" s="80" t="e">
        <f t="shared" si="2"/>
        <v>#DIV/0!</v>
      </c>
    </row>
    <row r="68" spans="1:12" ht="30" customHeight="1" x14ac:dyDescent="0.25">
      <c r="A68" s="73" t="s">
        <v>459</v>
      </c>
      <c r="B68" s="28" t="s">
        <v>647</v>
      </c>
      <c r="C68" s="77"/>
      <c r="D68" s="12" t="s">
        <v>428</v>
      </c>
      <c r="E68" s="30"/>
      <c r="F68" s="30"/>
      <c r="G68" s="154">
        <v>86.22</v>
      </c>
      <c r="H68" s="154">
        <f t="shared" si="8"/>
        <v>90.53</v>
      </c>
      <c r="I68" s="93">
        <f t="shared" si="6"/>
        <v>18.106000000000002</v>
      </c>
      <c r="J68" s="94">
        <f t="shared" si="7"/>
        <v>108.636</v>
      </c>
      <c r="K68" s="200">
        <f t="shared" si="1"/>
        <v>130.36000000000001</v>
      </c>
      <c r="L68" s="80">
        <f t="shared" si="2"/>
        <v>4.9988401762932</v>
      </c>
    </row>
    <row r="69" spans="1:12" ht="30.75" customHeight="1" x14ac:dyDescent="0.25">
      <c r="A69" s="73" t="s">
        <v>747</v>
      </c>
      <c r="B69" s="28" t="s">
        <v>647</v>
      </c>
      <c r="C69" s="77"/>
      <c r="D69" s="12"/>
      <c r="E69" s="30"/>
      <c r="F69" s="30"/>
      <c r="G69" s="154">
        <v>90.67</v>
      </c>
      <c r="H69" s="154">
        <f t="shared" si="8"/>
        <v>95.2</v>
      </c>
      <c r="I69" s="93">
        <f t="shared" si="6"/>
        <v>19.040000000000003</v>
      </c>
      <c r="J69" s="94">
        <f t="shared" si="7"/>
        <v>114.24000000000001</v>
      </c>
      <c r="K69" s="200">
        <f t="shared" si="1"/>
        <v>137.09</v>
      </c>
      <c r="L69" s="76">
        <f t="shared" si="2"/>
        <v>4.996139847799725</v>
      </c>
    </row>
    <row r="70" spans="1:12" ht="9.75" customHeight="1" x14ac:dyDescent="0.25">
      <c r="A70" s="59"/>
      <c r="B70" s="28"/>
      <c r="C70" s="77"/>
      <c r="D70" s="12"/>
      <c r="E70" s="30"/>
      <c r="F70" s="30"/>
      <c r="G70" s="154"/>
      <c r="H70" s="154">
        <f t="shared" si="8"/>
        <v>0</v>
      </c>
      <c r="I70" s="93"/>
      <c r="J70" s="94"/>
      <c r="K70" s="200"/>
      <c r="L70" s="76" t="e">
        <f t="shared" si="2"/>
        <v>#DIV/0!</v>
      </c>
    </row>
    <row r="71" spans="1:12" ht="34.5" customHeight="1" x14ac:dyDescent="0.25">
      <c r="A71" s="73" t="s">
        <v>61</v>
      </c>
      <c r="B71" s="28" t="s">
        <v>647</v>
      </c>
      <c r="C71" s="77"/>
      <c r="D71" s="12" t="s">
        <v>230</v>
      </c>
      <c r="E71" s="30"/>
      <c r="F71" s="30"/>
      <c r="G71" s="154">
        <v>93.88</v>
      </c>
      <c r="H71" s="154">
        <f t="shared" si="8"/>
        <v>98.57</v>
      </c>
      <c r="I71" s="93">
        <f t="shared" ref="I71:I79" si="9">H71*20%</f>
        <v>19.713999999999999</v>
      </c>
      <c r="J71" s="94">
        <f t="shared" ref="J71:J79" si="10">H71+I71</f>
        <v>118.28399999999999</v>
      </c>
      <c r="K71" s="200">
        <f t="shared" si="1"/>
        <v>141.94</v>
      </c>
      <c r="L71" s="76">
        <f t="shared" si="2"/>
        <v>4.9957392415849995</v>
      </c>
    </row>
    <row r="72" spans="1:12" ht="39" customHeight="1" x14ac:dyDescent="0.25">
      <c r="A72" s="73" t="s">
        <v>606</v>
      </c>
      <c r="B72" s="28" t="s">
        <v>647</v>
      </c>
      <c r="C72" s="77"/>
      <c r="D72" s="12" t="s">
        <v>607</v>
      </c>
      <c r="E72" s="30"/>
      <c r="F72" s="30"/>
      <c r="G72" s="154">
        <v>97.42</v>
      </c>
      <c r="H72" s="154">
        <f t="shared" si="8"/>
        <v>102.29</v>
      </c>
      <c r="I72" s="93">
        <f t="shared" si="9"/>
        <v>20.458000000000002</v>
      </c>
      <c r="J72" s="94">
        <f t="shared" si="10"/>
        <v>122.748</v>
      </c>
      <c r="K72" s="200">
        <f t="shared" si="1"/>
        <v>147.30000000000001</v>
      </c>
      <c r="L72" s="76">
        <f t="shared" si="2"/>
        <v>4.9989735167316809</v>
      </c>
    </row>
    <row r="73" spans="1:12" ht="33" customHeight="1" x14ac:dyDescent="0.25">
      <c r="A73" s="73" t="s">
        <v>193</v>
      </c>
      <c r="B73" s="28" t="s">
        <v>647</v>
      </c>
      <c r="C73" s="77"/>
      <c r="D73" s="12" t="s">
        <v>522</v>
      </c>
      <c r="E73" s="30"/>
      <c r="F73" s="30"/>
      <c r="G73" s="154">
        <v>99.37</v>
      </c>
      <c r="H73" s="154">
        <f t="shared" si="8"/>
        <v>104.34</v>
      </c>
      <c r="I73" s="93">
        <f t="shared" si="9"/>
        <v>20.868000000000002</v>
      </c>
      <c r="J73" s="94">
        <f t="shared" si="10"/>
        <v>125.208</v>
      </c>
      <c r="K73" s="200">
        <f t="shared" si="1"/>
        <v>150.25</v>
      </c>
      <c r="L73" s="76">
        <f t="shared" si="2"/>
        <v>5.0015095099124522</v>
      </c>
    </row>
    <row r="74" spans="1:12" ht="31.5" customHeight="1" x14ac:dyDescent="0.25">
      <c r="A74" s="73" t="s">
        <v>60</v>
      </c>
      <c r="B74" s="28" t="s">
        <v>647</v>
      </c>
      <c r="C74" s="77"/>
      <c r="D74" s="12" t="s">
        <v>231</v>
      </c>
      <c r="E74" s="30"/>
      <c r="F74" s="30"/>
      <c r="G74" s="154">
        <v>99.37</v>
      </c>
      <c r="H74" s="154">
        <f t="shared" si="8"/>
        <v>104.34</v>
      </c>
      <c r="I74" s="93">
        <f t="shared" si="9"/>
        <v>20.868000000000002</v>
      </c>
      <c r="J74" s="94">
        <f t="shared" si="10"/>
        <v>125.208</v>
      </c>
      <c r="K74" s="200">
        <f t="shared" si="1"/>
        <v>150.25</v>
      </c>
      <c r="L74" s="76">
        <f t="shared" si="2"/>
        <v>5.0015095099124522</v>
      </c>
    </row>
    <row r="75" spans="1:12" ht="32.25" customHeight="1" x14ac:dyDescent="0.25">
      <c r="A75" s="73" t="s">
        <v>998</v>
      </c>
      <c r="B75" s="28" t="s">
        <v>647</v>
      </c>
      <c r="C75" s="77"/>
      <c r="D75" s="12" t="s">
        <v>999</v>
      </c>
      <c r="E75" s="30"/>
      <c r="F75" s="30"/>
      <c r="G75" s="154">
        <v>110.36</v>
      </c>
      <c r="H75" s="154">
        <f t="shared" si="8"/>
        <v>115.88</v>
      </c>
      <c r="I75" s="93">
        <f t="shared" si="9"/>
        <v>23.176000000000002</v>
      </c>
      <c r="J75" s="94">
        <f t="shared" si="10"/>
        <v>139.05599999999998</v>
      </c>
      <c r="K75" s="200">
        <f t="shared" si="1"/>
        <v>166.87</v>
      </c>
      <c r="L75" s="76">
        <f t="shared" si="2"/>
        <v>5.0018122508155045</v>
      </c>
    </row>
    <row r="76" spans="1:12" ht="33" customHeight="1" x14ac:dyDescent="0.25">
      <c r="A76" s="73" t="s">
        <v>703</v>
      </c>
      <c r="B76" s="28" t="s">
        <v>647</v>
      </c>
      <c r="C76" s="77"/>
      <c r="D76" s="12" t="s">
        <v>1092</v>
      </c>
      <c r="E76" s="30"/>
      <c r="F76" s="30"/>
      <c r="G76" s="154">
        <v>111.63</v>
      </c>
      <c r="H76" s="154">
        <f t="shared" si="8"/>
        <v>117.21</v>
      </c>
      <c r="I76" s="93">
        <f t="shared" si="9"/>
        <v>23.442</v>
      </c>
      <c r="J76" s="94">
        <f t="shared" si="10"/>
        <v>140.65199999999999</v>
      </c>
      <c r="K76" s="200">
        <f t="shared" si="1"/>
        <v>168.78</v>
      </c>
      <c r="L76" s="76">
        <f t="shared" si="2"/>
        <v>4.9986562751948469</v>
      </c>
    </row>
    <row r="77" spans="1:12" ht="32.25" customHeight="1" x14ac:dyDescent="0.25">
      <c r="A77" s="73" t="s">
        <v>1173</v>
      </c>
      <c r="B77" s="28" t="s">
        <v>647</v>
      </c>
      <c r="C77" s="77"/>
      <c r="D77" s="12" t="s">
        <v>1174</v>
      </c>
      <c r="E77" s="30"/>
      <c r="F77" s="30"/>
      <c r="G77" s="154">
        <v>129.41999999999999</v>
      </c>
      <c r="H77" s="154">
        <f t="shared" si="8"/>
        <v>135.88999999999999</v>
      </c>
      <c r="I77" s="93">
        <f t="shared" si="9"/>
        <v>27.177999999999997</v>
      </c>
      <c r="J77" s="94">
        <f t="shared" si="10"/>
        <v>163.06799999999998</v>
      </c>
      <c r="K77" s="200">
        <f t="shared" si="1"/>
        <v>195.68</v>
      </c>
      <c r="L77" s="76">
        <f t="shared" si="2"/>
        <v>4.9992273218977061</v>
      </c>
    </row>
    <row r="78" spans="1:12" ht="32.25" customHeight="1" x14ac:dyDescent="0.25">
      <c r="A78" s="73" t="s">
        <v>1093</v>
      </c>
      <c r="B78" s="28" t="s">
        <v>647</v>
      </c>
      <c r="C78" s="10"/>
      <c r="D78" s="12" t="s">
        <v>1094</v>
      </c>
      <c r="E78" s="12"/>
      <c r="F78" s="12"/>
      <c r="G78" s="154">
        <v>134.27000000000001</v>
      </c>
      <c r="H78" s="154">
        <f t="shared" si="8"/>
        <v>140.97999999999999</v>
      </c>
      <c r="I78" s="96">
        <f t="shared" si="9"/>
        <v>28.195999999999998</v>
      </c>
      <c r="J78" s="97">
        <f t="shared" si="10"/>
        <v>169.17599999999999</v>
      </c>
      <c r="K78" s="200">
        <f t="shared" si="1"/>
        <v>203.01</v>
      </c>
      <c r="L78" s="76">
        <f t="shared" si="2"/>
        <v>4.9973933119833021</v>
      </c>
    </row>
    <row r="79" spans="1:12" ht="32.25" customHeight="1" x14ac:dyDescent="0.25">
      <c r="A79" s="73" t="s">
        <v>1101</v>
      </c>
      <c r="B79" s="28" t="s">
        <v>647</v>
      </c>
      <c r="C79" s="10"/>
      <c r="D79" s="12" t="s">
        <v>1091</v>
      </c>
      <c r="E79" s="12"/>
      <c r="F79" s="12"/>
      <c r="G79" s="154">
        <v>209.84</v>
      </c>
      <c r="H79" s="154">
        <f t="shared" si="8"/>
        <v>220.33</v>
      </c>
      <c r="I79" s="96">
        <f t="shared" si="9"/>
        <v>44.066000000000003</v>
      </c>
      <c r="J79" s="97">
        <f t="shared" si="10"/>
        <v>264.39600000000002</v>
      </c>
      <c r="K79" s="200">
        <f t="shared" si="1"/>
        <v>317.27999999999997</v>
      </c>
      <c r="L79" s="76">
        <f t="shared" si="2"/>
        <v>4.9990468928707656</v>
      </c>
    </row>
    <row r="80" spans="1:12" ht="33" customHeight="1" x14ac:dyDescent="0.25">
      <c r="A80" s="73" t="s">
        <v>1476</v>
      </c>
      <c r="B80" s="84" t="s">
        <v>852</v>
      </c>
      <c r="C80" s="42"/>
      <c r="D80" s="300" t="s">
        <v>1477</v>
      </c>
      <c r="E80" s="12"/>
      <c r="F80" s="12"/>
      <c r="G80" s="154">
        <v>170.05</v>
      </c>
      <c r="H80" s="154">
        <f t="shared" si="8"/>
        <v>178.55</v>
      </c>
      <c r="I80" s="96">
        <f>H80*20%</f>
        <v>35.71</v>
      </c>
      <c r="J80" s="97">
        <f>H80+I80</f>
        <v>214.26000000000002</v>
      </c>
      <c r="K80" s="200">
        <f t="shared" si="1"/>
        <v>257.11</v>
      </c>
      <c r="L80" s="76">
        <f t="shared" si="2"/>
        <v>4.9985298441634853</v>
      </c>
    </row>
    <row r="81" spans="1:12" ht="37.5" customHeight="1" x14ac:dyDescent="0.25">
      <c r="A81" s="73" t="s">
        <v>1475</v>
      </c>
      <c r="B81" s="84" t="s">
        <v>852</v>
      </c>
      <c r="C81" s="42"/>
      <c r="D81" s="300" t="s">
        <v>1474</v>
      </c>
      <c r="E81" s="12"/>
      <c r="F81" s="12"/>
      <c r="G81" s="154">
        <v>266.33</v>
      </c>
      <c r="H81" s="154">
        <f t="shared" si="8"/>
        <v>279.64999999999998</v>
      </c>
      <c r="I81" s="96">
        <f>H81*20%</f>
        <v>55.93</v>
      </c>
      <c r="J81" s="97">
        <f>H81+I81</f>
        <v>335.58</v>
      </c>
      <c r="K81" s="200">
        <f t="shared" si="1"/>
        <v>402.7</v>
      </c>
      <c r="L81" s="76">
        <f t="shared" si="2"/>
        <v>5.0013141591258972</v>
      </c>
    </row>
    <row r="82" spans="1:12" ht="9.75" customHeight="1" x14ac:dyDescent="0.25">
      <c r="A82" s="73"/>
      <c r="B82" s="84"/>
      <c r="C82" s="42"/>
      <c r="D82" s="300"/>
      <c r="E82" s="12"/>
      <c r="F82" s="12"/>
      <c r="G82" s="154"/>
      <c r="H82" s="154">
        <f t="shared" si="8"/>
        <v>0</v>
      </c>
      <c r="I82" s="96"/>
      <c r="J82" s="97"/>
      <c r="K82" s="200"/>
      <c r="L82" s="76" t="e">
        <f t="shared" si="2"/>
        <v>#DIV/0!</v>
      </c>
    </row>
    <row r="83" spans="1:12" ht="37.5" customHeight="1" x14ac:dyDescent="0.25">
      <c r="A83" s="109" t="s">
        <v>1361</v>
      </c>
      <c r="B83" s="77" t="s">
        <v>1360</v>
      </c>
      <c r="C83" s="77"/>
      <c r="D83" s="30" t="s">
        <v>995</v>
      </c>
      <c r="E83" s="30"/>
      <c r="F83" s="30"/>
      <c r="G83" s="154">
        <v>20.239999999999998</v>
      </c>
      <c r="H83" s="154">
        <f t="shared" si="8"/>
        <v>21.25</v>
      </c>
      <c r="I83" s="146">
        <f t="shared" ref="I83:I90" si="11">H83*20%</f>
        <v>4.25</v>
      </c>
      <c r="J83" s="147">
        <f t="shared" ref="J83:J90" si="12">H83+I83</f>
        <v>25.5</v>
      </c>
      <c r="K83" s="200">
        <f t="shared" si="1"/>
        <v>30.6</v>
      </c>
      <c r="L83" s="76">
        <f t="shared" si="2"/>
        <v>4.9901185770750942</v>
      </c>
    </row>
    <row r="84" spans="1:12" ht="37.5" customHeight="1" x14ac:dyDescent="0.25">
      <c r="A84" s="109" t="s">
        <v>1362</v>
      </c>
      <c r="B84" s="77" t="s">
        <v>726</v>
      </c>
      <c r="C84" s="77"/>
      <c r="D84" s="30" t="s">
        <v>995</v>
      </c>
      <c r="E84" s="30"/>
      <c r="F84" s="30"/>
      <c r="G84" s="154">
        <v>20.85</v>
      </c>
      <c r="H84" s="154">
        <f t="shared" si="8"/>
        <v>21.89</v>
      </c>
      <c r="I84" s="146">
        <f t="shared" si="11"/>
        <v>4.3780000000000001</v>
      </c>
      <c r="J84" s="147">
        <f t="shared" si="12"/>
        <v>26.268000000000001</v>
      </c>
      <c r="K84" s="200">
        <f t="shared" si="1"/>
        <v>31.52</v>
      </c>
      <c r="L84" s="76">
        <f t="shared" si="2"/>
        <v>4.9880095923261223</v>
      </c>
    </row>
    <row r="85" spans="1:12" ht="37.5" customHeight="1" x14ac:dyDescent="0.25">
      <c r="A85" s="109" t="s">
        <v>1363</v>
      </c>
      <c r="B85" s="77" t="s">
        <v>725</v>
      </c>
      <c r="C85" s="77"/>
      <c r="D85" s="30" t="s">
        <v>996</v>
      </c>
      <c r="E85" s="30"/>
      <c r="F85" s="30"/>
      <c r="G85" s="154">
        <v>38.590000000000003</v>
      </c>
      <c r="H85" s="154">
        <f t="shared" si="8"/>
        <v>40.520000000000003</v>
      </c>
      <c r="I85" s="146">
        <f t="shared" si="11"/>
        <v>8.104000000000001</v>
      </c>
      <c r="J85" s="147">
        <f t="shared" si="12"/>
        <v>48.624000000000002</v>
      </c>
      <c r="K85" s="200">
        <f t="shared" si="1"/>
        <v>58.35</v>
      </c>
      <c r="L85" s="76">
        <f t="shared" si="2"/>
        <v>5.0012956724539919</v>
      </c>
    </row>
    <row r="86" spans="1:12" ht="47.25" customHeight="1" x14ac:dyDescent="0.25">
      <c r="A86" s="109" t="s">
        <v>1884</v>
      </c>
      <c r="B86" s="77" t="s">
        <v>727</v>
      </c>
      <c r="C86" s="77"/>
      <c r="D86" s="30" t="s">
        <v>997</v>
      </c>
      <c r="E86" s="30"/>
      <c r="F86" s="30"/>
      <c r="G86" s="154">
        <v>40</v>
      </c>
      <c r="H86" s="154">
        <f t="shared" si="8"/>
        <v>42</v>
      </c>
      <c r="I86" s="146">
        <f t="shared" si="11"/>
        <v>8.4</v>
      </c>
      <c r="J86" s="147">
        <f t="shared" si="12"/>
        <v>50.4</v>
      </c>
      <c r="K86" s="200">
        <f t="shared" si="1"/>
        <v>60.48</v>
      </c>
      <c r="L86" s="76">
        <f t="shared" si="2"/>
        <v>5</v>
      </c>
    </row>
    <row r="87" spans="1:12" ht="47.25" customHeight="1" x14ac:dyDescent="0.25">
      <c r="A87" s="109" t="s">
        <v>1778</v>
      </c>
      <c r="B87" s="256" t="s">
        <v>1779</v>
      </c>
      <c r="C87" s="77"/>
      <c r="D87" s="30" t="s">
        <v>995</v>
      </c>
      <c r="E87" s="30"/>
      <c r="F87" s="30"/>
      <c r="G87" s="154">
        <v>22.64</v>
      </c>
      <c r="H87" s="154">
        <f t="shared" si="8"/>
        <v>23.77</v>
      </c>
      <c r="I87" s="146">
        <f t="shared" si="11"/>
        <v>4.7540000000000004</v>
      </c>
      <c r="J87" s="147">
        <f t="shared" si="12"/>
        <v>28.524000000000001</v>
      </c>
      <c r="K87" s="200">
        <f t="shared" ref="K87:K150" si="13">ROUND((J87*1.2),2)</f>
        <v>34.229999999999997</v>
      </c>
      <c r="L87" s="76">
        <f t="shared" ref="L87:L150" si="14">H87/G87*100-100</f>
        <v>4.9911660777385123</v>
      </c>
    </row>
    <row r="88" spans="1:12" ht="47.25" customHeight="1" x14ac:dyDescent="0.25">
      <c r="A88" s="109" t="s">
        <v>1780</v>
      </c>
      <c r="B88" s="256" t="s">
        <v>1781</v>
      </c>
      <c r="C88" s="77"/>
      <c r="D88" s="257" t="s">
        <v>995</v>
      </c>
      <c r="E88" s="30"/>
      <c r="F88" s="30"/>
      <c r="G88" s="154">
        <v>23.06</v>
      </c>
      <c r="H88" s="154">
        <f t="shared" si="8"/>
        <v>24.21</v>
      </c>
      <c r="I88" s="146">
        <f t="shared" si="11"/>
        <v>4.8420000000000005</v>
      </c>
      <c r="J88" s="147">
        <f t="shared" si="12"/>
        <v>29.052</v>
      </c>
      <c r="K88" s="200">
        <f t="shared" si="13"/>
        <v>34.86</v>
      </c>
      <c r="L88" s="76">
        <f t="shared" si="14"/>
        <v>4.9869904596704373</v>
      </c>
    </row>
    <row r="89" spans="1:12" ht="51" x14ac:dyDescent="0.25">
      <c r="A89" s="109" t="s">
        <v>1785</v>
      </c>
      <c r="B89" s="256" t="s">
        <v>1782</v>
      </c>
      <c r="C89" s="77"/>
      <c r="D89" s="257" t="s">
        <v>996</v>
      </c>
      <c r="E89" s="30"/>
      <c r="F89" s="30"/>
      <c r="G89" s="154">
        <v>73.25</v>
      </c>
      <c r="H89" s="154">
        <f t="shared" si="8"/>
        <v>76.91</v>
      </c>
      <c r="I89" s="146">
        <f t="shared" si="11"/>
        <v>15.382</v>
      </c>
      <c r="J89" s="147">
        <f t="shared" si="12"/>
        <v>92.292000000000002</v>
      </c>
      <c r="K89" s="200">
        <f t="shared" si="13"/>
        <v>110.75</v>
      </c>
      <c r="L89" s="76">
        <f t="shared" si="14"/>
        <v>4.9965870307167251</v>
      </c>
    </row>
    <row r="90" spans="1:12" ht="47.25" x14ac:dyDescent="0.25">
      <c r="A90" s="109" t="s">
        <v>1784</v>
      </c>
      <c r="B90" s="256" t="s">
        <v>1783</v>
      </c>
      <c r="C90" s="256"/>
      <c r="D90" s="257" t="s">
        <v>997</v>
      </c>
      <c r="E90" s="30"/>
      <c r="F90" s="30"/>
      <c r="G90" s="154">
        <v>76.09</v>
      </c>
      <c r="H90" s="154">
        <f t="shared" si="8"/>
        <v>79.89</v>
      </c>
      <c r="I90" s="93">
        <f t="shared" si="11"/>
        <v>15.978000000000002</v>
      </c>
      <c r="J90" s="94">
        <f t="shared" si="12"/>
        <v>95.867999999999995</v>
      </c>
      <c r="K90" s="200">
        <f t="shared" si="13"/>
        <v>115.04</v>
      </c>
      <c r="L90" s="76">
        <f t="shared" si="14"/>
        <v>4.9940859508476763</v>
      </c>
    </row>
    <row r="91" spans="1:12" ht="9.75" customHeight="1" x14ac:dyDescent="0.25">
      <c r="A91" s="109"/>
      <c r="B91" s="44"/>
      <c r="C91" s="256"/>
      <c r="D91" s="12"/>
      <c r="E91" s="30"/>
      <c r="F91" s="30"/>
      <c r="G91" s="154"/>
      <c r="H91" s="154">
        <f t="shared" si="8"/>
        <v>0</v>
      </c>
      <c r="I91" s="93"/>
      <c r="J91" s="94"/>
      <c r="K91" s="200"/>
      <c r="L91" s="76" t="e">
        <f t="shared" si="14"/>
        <v>#DIV/0!</v>
      </c>
    </row>
    <row r="92" spans="1:12" ht="34.5" customHeight="1" x14ac:dyDescent="0.25">
      <c r="A92" s="73" t="s">
        <v>1000</v>
      </c>
      <c r="B92" s="29" t="s">
        <v>1184</v>
      </c>
      <c r="C92" s="77"/>
      <c r="D92" s="12" t="s">
        <v>1003</v>
      </c>
      <c r="E92" s="25"/>
      <c r="F92" s="30"/>
      <c r="G92" s="154">
        <v>92.66</v>
      </c>
      <c r="H92" s="154">
        <f t="shared" si="8"/>
        <v>97.29</v>
      </c>
      <c r="I92" s="93">
        <f>H92*20%</f>
        <v>19.458000000000002</v>
      </c>
      <c r="J92" s="94">
        <f>H92+I92</f>
        <v>116.748</v>
      </c>
      <c r="K92" s="200">
        <f t="shared" si="13"/>
        <v>140.1</v>
      </c>
      <c r="L92" s="76">
        <f t="shared" si="14"/>
        <v>4.9967623570041013</v>
      </c>
    </row>
    <row r="93" spans="1:12" ht="34.5" customHeight="1" x14ac:dyDescent="0.25">
      <c r="A93" s="73" t="s">
        <v>1001</v>
      </c>
      <c r="B93" s="29" t="s">
        <v>1185</v>
      </c>
      <c r="C93" s="77"/>
      <c r="D93" s="12" t="s">
        <v>1002</v>
      </c>
      <c r="E93" s="25"/>
      <c r="F93" s="30"/>
      <c r="G93" s="154">
        <v>120.2</v>
      </c>
      <c r="H93" s="154">
        <f t="shared" si="8"/>
        <v>126.21</v>
      </c>
      <c r="I93" s="93">
        <f>H93*20%</f>
        <v>25.242000000000001</v>
      </c>
      <c r="J93" s="94">
        <f>H93+I93</f>
        <v>151.452</v>
      </c>
      <c r="K93" s="200">
        <f t="shared" si="13"/>
        <v>181.74</v>
      </c>
      <c r="L93" s="76">
        <f t="shared" si="14"/>
        <v>4.9999999999999858</v>
      </c>
    </row>
    <row r="94" spans="1:12" ht="16.5" customHeight="1" x14ac:dyDescent="0.25">
      <c r="A94" s="73"/>
      <c r="B94" s="77"/>
      <c r="C94" s="77"/>
      <c r="D94" s="12"/>
      <c r="E94" s="25"/>
      <c r="F94" s="30"/>
      <c r="G94" s="154"/>
      <c r="H94" s="154">
        <f t="shared" si="8"/>
        <v>0</v>
      </c>
      <c r="I94" s="93"/>
      <c r="J94" s="94"/>
      <c r="K94" s="200"/>
      <c r="L94" s="76" t="e">
        <f t="shared" si="14"/>
        <v>#DIV/0!</v>
      </c>
    </row>
    <row r="95" spans="1:12" ht="25.5" customHeight="1" x14ac:dyDescent="0.25">
      <c r="A95" s="111" t="s">
        <v>749</v>
      </c>
      <c r="B95" s="28" t="s">
        <v>647</v>
      </c>
      <c r="C95" s="77"/>
      <c r="D95" s="12" t="s">
        <v>1175</v>
      </c>
      <c r="E95" s="30"/>
      <c r="F95" s="30"/>
      <c r="G95" s="154">
        <v>22.66</v>
      </c>
      <c r="H95" s="154">
        <f t="shared" si="8"/>
        <v>23.79</v>
      </c>
      <c r="I95" s="146">
        <f t="shared" ref="I95:I158" si="15">H95*20%</f>
        <v>4.758</v>
      </c>
      <c r="J95" s="148">
        <f t="shared" ref="J95:J158" si="16">H95+I95</f>
        <v>28.547999999999998</v>
      </c>
      <c r="K95" s="200">
        <f t="shared" si="13"/>
        <v>34.26</v>
      </c>
      <c r="L95" s="76">
        <f t="shared" si="14"/>
        <v>4.9867608120035385</v>
      </c>
    </row>
    <row r="96" spans="1:12" ht="25.5" customHeight="1" x14ac:dyDescent="0.25">
      <c r="A96" s="109" t="s">
        <v>1469</v>
      </c>
      <c r="B96" s="28" t="s">
        <v>647</v>
      </c>
      <c r="C96" s="77"/>
      <c r="D96" s="12" t="s">
        <v>1470</v>
      </c>
      <c r="E96" s="30"/>
      <c r="F96" s="30"/>
      <c r="G96" s="154">
        <v>35.18</v>
      </c>
      <c r="H96" s="154">
        <f t="shared" si="8"/>
        <v>36.94</v>
      </c>
      <c r="I96" s="93">
        <f t="shared" si="15"/>
        <v>7.3879999999999999</v>
      </c>
      <c r="J96" s="94">
        <f t="shared" si="16"/>
        <v>44.327999999999996</v>
      </c>
      <c r="K96" s="200">
        <f t="shared" si="13"/>
        <v>53.19</v>
      </c>
      <c r="L96" s="76">
        <f t="shared" si="14"/>
        <v>5.0028425241614514</v>
      </c>
    </row>
    <row r="97" spans="1:12" ht="24.75" customHeight="1" x14ac:dyDescent="0.25">
      <c r="A97" s="109" t="s">
        <v>227</v>
      </c>
      <c r="B97" s="37" t="s">
        <v>423</v>
      </c>
      <c r="C97" s="77"/>
      <c r="D97" s="12" t="s">
        <v>228</v>
      </c>
      <c r="E97" s="30"/>
      <c r="F97" s="30"/>
      <c r="G97" s="154">
        <v>40.549999999999997</v>
      </c>
      <c r="H97" s="154">
        <f t="shared" si="8"/>
        <v>42.58</v>
      </c>
      <c r="I97" s="93">
        <f t="shared" si="15"/>
        <v>8.516</v>
      </c>
      <c r="J97" s="94">
        <f t="shared" si="16"/>
        <v>51.095999999999997</v>
      </c>
      <c r="K97" s="200">
        <f t="shared" si="13"/>
        <v>61.32</v>
      </c>
      <c r="L97" s="76">
        <f t="shared" si="14"/>
        <v>5.0061652281134315</v>
      </c>
    </row>
    <row r="98" spans="1:12" ht="27.75" customHeight="1" x14ac:dyDescent="0.25">
      <c r="A98" s="73" t="s">
        <v>1265</v>
      </c>
      <c r="B98" s="28" t="s">
        <v>647</v>
      </c>
      <c r="C98" s="38"/>
      <c r="D98" s="300" t="s">
        <v>860</v>
      </c>
      <c r="E98" s="188"/>
      <c r="F98" s="161"/>
      <c r="G98" s="154">
        <v>53.58</v>
      </c>
      <c r="H98" s="154">
        <f t="shared" si="8"/>
        <v>56.26</v>
      </c>
      <c r="I98" s="93">
        <f t="shared" si="15"/>
        <v>11.252000000000001</v>
      </c>
      <c r="J98" s="94">
        <f t="shared" si="16"/>
        <v>67.512</v>
      </c>
      <c r="K98" s="200">
        <f t="shared" si="13"/>
        <v>81.010000000000005</v>
      </c>
      <c r="L98" s="76">
        <f t="shared" si="14"/>
        <v>5.0018663680477857</v>
      </c>
    </row>
    <row r="99" spans="1:12" ht="27.75" customHeight="1" x14ac:dyDescent="0.25">
      <c r="A99" s="73" t="s">
        <v>1267</v>
      </c>
      <c r="B99" s="28" t="s">
        <v>647</v>
      </c>
      <c r="C99" s="38"/>
      <c r="D99" s="300" t="s">
        <v>1268</v>
      </c>
      <c r="E99" s="188"/>
      <c r="F99" s="161"/>
      <c r="G99" s="154">
        <v>53.58</v>
      </c>
      <c r="H99" s="154">
        <f t="shared" si="8"/>
        <v>56.26</v>
      </c>
      <c r="I99" s="96">
        <f t="shared" si="15"/>
        <v>11.252000000000001</v>
      </c>
      <c r="J99" s="97">
        <f t="shared" si="16"/>
        <v>67.512</v>
      </c>
      <c r="K99" s="200">
        <f t="shared" si="13"/>
        <v>81.010000000000005</v>
      </c>
      <c r="L99" s="76">
        <f t="shared" si="14"/>
        <v>5.0018663680477857</v>
      </c>
    </row>
    <row r="100" spans="1:12" ht="32.25" customHeight="1" x14ac:dyDescent="0.25">
      <c r="A100" s="73" t="s">
        <v>1266</v>
      </c>
      <c r="B100" s="4" t="s">
        <v>157</v>
      </c>
      <c r="C100" s="4"/>
      <c r="D100" s="12" t="s">
        <v>40</v>
      </c>
      <c r="E100" s="25" t="s">
        <v>479</v>
      </c>
      <c r="F100" s="30"/>
      <c r="G100" s="154">
        <v>70.989999999999995</v>
      </c>
      <c r="H100" s="154">
        <f t="shared" si="8"/>
        <v>74.540000000000006</v>
      </c>
      <c r="I100" s="93">
        <f t="shared" si="15"/>
        <v>14.908000000000001</v>
      </c>
      <c r="J100" s="94">
        <f t="shared" si="16"/>
        <v>89.448000000000008</v>
      </c>
      <c r="K100" s="200">
        <f t="shared" si="13"/>
        <v>107.34</v>
      </c>
      <c r="L100" s="76">
        <f t="shared" si="14"/>
        <v>5.0007043245527711</v>
      </c>
    </row>
    <row r="101" spans="1:12" ht="18" hidden="1" customHeight="1" x14ac:dyDescent="0.25">
      <c r="A101" s="73" t="s">
        <v>460</v>
      </c>
      <c r="B101" s="77" t="s">
        <v>13</v>
      </c>
      <c r="C101" s="256"/>
      <c r="D101" s="12" t="s">
        <v>232</v>
      </c>
      <c r="E101" s="30"/>
      <c r="F101" s="30"/>
      <c r="G101" s="154">
        <v>0</v>
      </c>
      <c r="H101" s="154">
        <f t="shared" si="8"/>
        <v>0</v>
      </c>
      <c r="I101" s="93">
        <f t="shared" si="15"/>
        <v>0</v>
      </c>
      <c r="J101" s="94">
        <f t="shared" si="16"/>
        <v>0</v>
      </c>
      <c r="K101" s="200">
        <f t="shared" si="13"/>
        <v>0</v>
      </c>
      <c r="L101" s="76" t="e">
        <f t="shared" si="14"/>
        <v>#DIV/0!</v>
      </c>
    </row>
    <row r="102" spans="1:12" ht="33" customHeight="1" x14ac:dyDescent="0.25">
      <c r="A102" s="73" t="s">
        <v>600</v>
      </c>
      <c r="B102" s="37" t="s">
        <v>542</v>
      </c>
      <c r="C102" s="77"/>
      <c r="D102" s="12"/>
      <c r="E102" s="30"/>
      <c r="F102" s="30"/>
      <c r="G102" s="154">
        <v>74.31</v>
      </c>
      <c r="H102" s="154">
        <f t="shared" si="8"/>
        <v>78.03</v>
      </c>
      <c r="I102" s="93">
        <f t="shared" si="15"/>
        <v>15.606000000000002</v>
      </c>
      <c r="J102" s="94">
        <f t="shared" si="16"/>
        <v>93.635999999999996</v>
      </c>
      <c r="K102" s="200">
        <f t="shared" si="13"/>
        <v>112.36</v>
      </c>
      <c r="L102" s="76">
        <f t="shared" si="14"/>
        <v>5.0060557125555079</v>
      </c>
    </row>
    <row r="103" spans="1:12" ht="24" customHeight="1" x14ac:dyDescent="0.25">
      <c r="A103" s="73" t="s">
        <v>858</v>
      </c>
      <c r="B103" s="4" t="s">
        <v>107</v>
      </c>
      <c r="C103" s="4"/>
      <c r="D103" s="300" t="s">
        <v>859</v>
      </c>
      <c r="E103" s="25" t="s">
        <v>479</v>
      </c>
      <c r="F103" s="12"/>
      <c r="G103" s="154">
        <v>80.06</v>
      </c>
      <c r="H103" s="154">
        <f t="shared" si="8"/>
        <v>84.06</v>
      </c>
      <c r="I103" s="93">
        <f t="shared" si="15"/>
        <v>16.812000000000001</v>
      </c>
      <c r="J103" s="94">
        <f t="shared" si="16"/>
        <v>100.872</v>
      </c>
      <c r="K103" s="200">
        <f t="shared" si="13"/>
        <v>121.05</v>
      </c>
      <c r="L103" s="76">
        <f t="shared" si="14"/>
        <v>4.9962528103921926</v>
      </c>
    </row>
    <row r="104" spans="1:12" ht="23.25" customHeight="1" x14ac:dyDescent="0.25">
      <c r="A104" s="73" t="s">
        <v>439</v>
      </c>
      <c r="B104" s="4" t="s">
        <v>156</v>
      </c>
      <c r="C104" s="4"/>
      <c r="D104" s="12" t="s">
        <v>436</v>
      </c>
      <c r="E104" s="25" t="s">
        <v>479</v>
      </c>
      <c r="F104" s="30"/>
      <c r="G104" s="154">
        <v>80.569999999999993</v>
      </c>
      <c r="H104" s="154">
        <f t="shared" si="8"/>
        <v>84.6</v>
      </c>
      <c r="I104" s="93">
        <f t="shared" si="15"/>
        <v>16.919999999999998</v>
      </c>
      <c r="J104" s="94">
        <f t="shared" si="16"/>
        <v>101.52</v>
      </c>
      <c r="K104" s="200">
        <f t="shared" si="13"/>
        <v>121.82</v>
      </c>
      <c r="L104" s="76">
        <f t="shared" si="14"/>
        <v>5.0018617351371404</v>
      </c>
    </row>
    <row r="105" spans="1:12" ht="25.5" customHeight="1" x14ac:dyDescent="0.25">
      <c r="A105" s="73" t="s">
        <v>265</v>
      </c>
      <c r="B105" s="4" t="s">
        <v>266</v>
      </c>
      <c r="C105" s="4"/>
      <c r="D105" s="12"/>
      <c r="E105" s="25" t="s">
        <v>267</v>
      </c>
      <c r="F105" s="30"/>
      <c r="G105" s="154">
        <v>83.89</v>
      </c>
      <c r="H105" s="154">
        <f t="shared" si="8"/>
        <v>88.08</v>
      </c>
      <c r="I105" s="93">
        <f t="shared" si="15"/>
        <v>17.616</v>
      </c>
      <c r="J105" s="94">
        <f t="shared" si="16"/>
        <v>105.696</v>
      </c>
      <c r="K105" s="200">
        <f t="shared" si="13"/>
        <v>126.84</v>
      </c>
      <c r="L105" s="76">
        <f t="shared" si="14"/>
        <v>4.9946358326379681</v>
      </c>
    </row>
    <row r="106" spans="1:12" ht="23.25" customHeight="1" x14ac:dyDescent="0.25">
      <c r="A106" s="78" t="s">
        <v>303</v>
      </c>
      <c r="B106" s="4" t="s">
        <v>304</v>
      </c>
      <c r="C106" s="4"/>
      <c r="D106" s="12" t="s">
        <v>172</v>
      </c>
      <c r="E106" s="25" t="s">
        <v>479</v>
      </c>
      <c r="F106" s="12"/>
      <c r="G106" s="154">
        <v>96.91</v>
      </c>
      <c r="H106" s="154">
        <f t="shared" si="8"/>
        <v>101.76</v>
      </c>
      <c r="I106" s="93">
        <f t="shared" si="15"/>
        <v>20.352000000000004</v>
      </c>
      <c r="J106" s="94">
        <f t="shared" si="16"/>
        <v>122.11200000000001</v>
      </c>
      <c r="K106" s="200">
        <f t="shared" si="13"/>
        <v>146.53</v>
      </c>
      <c r="L106" s="76">
        <f t="shared" si="14"/>
        <v>5.0046434836446281</v>
      </c>
    </row>
    <row r="107" spans="1:12" ht="30" customHeight="1" x14ac:dyDescent="0.25">
      <c r="A107" s="73" t="s">
        <v>430</v>
      </c>
      <c r="B107" s="28" t="s">
        <v>647</v>
      </c>
      <c r="C107" s="77"/>
      <c r="D107" s="12" t="s">
        <v>1624</v>
      </c>
      <c r="E107" s="25" t="s">
        <v>479</v>
      </c>
      <c r="F107" s="30"/>
      <c r="G107" s="154">
        <v>99.46</v>
      </c>
      <c r="H107" s="154">
        <f t="shared" si="8"/>
        <v>104.43</v>
      </c>
      <c r="I107" s="93">
        <f t="shared" si="15"/>
        <v>20.886000000000003</v>
      </c>
      <c r="J107" s="94">
        <f t="shared" si="16"/>
        <v>125.316</v>
      </c>
      <c r="K107" s="200">
        <f t="shared" si="13"/>
        <v>150.38</v>
      </c>
      <c r="L107" s="76">
        <f t="shared" si="14"/>
        <v>4.9969837120450649</v>
      </c>
    </row>
    <row r="108" spans="1:12" ht="23.25" customHeight="1" x14ac:dyDescent="0.25">
      <c r="A108" s="73" t="s">
        <v>429</v>
      </c>
      <c r="B108" s="77" t="s">
        <v>235</v>
      </c>
      <c r="C108" s="77"/>
      <c r="D108" s="12" t="s">
        <v>51</v>
      </c>
      <c r="E108" s="25" t="s">
        <v>479</v>
      </c>
      <c r="F108" s="30"/>
      <c r="G108" s="154">
        <v>106.87</v>
      </c>
      <c r="H108" s="154">
        <f t="shared" si="8"/>
        <v>112.21</v>
      </c>
      <c r="I108" s="93">
        <f t="shared" si="15"/>
        <v>22.442</v>
      </c>
      <c r="J108" s="94">
        <f t="shared" si="16"/>
        <v>134.65199999999999</v>
      </c>
      <c r="K108" s="200">
        <f t="shared" si="13"/>
        <v>161.58000000000001</v>
      </c>
      <c r="L108" s="76">
        <f t="shared" si="14"/>
        <v>4.9967249929821094</v>
      </c>
    </row>
    <row r="109" spans="1:12" ht="32.25" customHeight="1" x14ac:dyDescent="0.25">
      <c r="A109" s="73" t="s">
        <v>862</v>
      </c>
      <c r="B109" s="28" t="s">
        <v>647</v>
      </c>
      <c r="C109" s="77"/>
      <c r="D109" s="12" t="s">
        <v>863</v>
      </c>
      <c r="E109" s="25"/>
      <c r="F109" s="30"/>
      <c r="G109" s="154">
        <v>107.25</v>
      </c>
      <c r="H109" s="154">
        <f t="shared" si="8"/>
        <v>112.61</v>
      </c>
      <c r="I109" s="93">
        <f t="shared" si="15"/>
        <v>22.522000000000002</v>
      </c>
      <c r="J109" s="94">
        <f t="shared" si="16"/>
        <v>135.13200000000001</v>
      </c>
      <c r="K109" s="200">
        <f t="shared" si="13"/>
        <v>162.16</v>
      </c>
      <c r="L109" s="76">
        <f t="shared" si="14"/>
        <v>4.9976689976689954</v>
      </c>
    </row>
    <row r="110" spans="1:12" ht="32.25" customHeight="1" x14ac:dyDescent="0.25">
      <c r="A110" s="73" t="s">
        <v>221</v>
      </c>
      <c r="B110" s="4" t="s">
        <v>377</v>
      </c>
      <c r="C110" s="4"/>
      <c r="D110" s="12" t="s">
        <v>378</v>
      </c>
      <c r="E110" s="25" t="s">
        <v>479</v>
      </c>
      <c r="F110" s="12"/>
      <c r="G110" s="154">
        <v>117.08</v>
      </c>
      <c r="H110" s="154">
        <f t="shared" si="8"/>
        <v>122.93</v>
      </c>
      <c r="I110" s="93">
        <f t="shared" si="15"/>
        <v>24.586000000000002</v>
      </c>
      <c r="J110" s="94">
        <f t="shared" si="16"/>
        <v>147.51600000000002</v>
      </c>
      <c r="K110" s="200">
        <f t="shared" si="13"/>
        <v>177.02</v>
      </c>
      <c r="L110" s="76">
        <f t="shared" si="14"/>
        <v>4.9965835326272696</v>
      </c>
    </row>
    <row r="111" spans="1:12" ht="26.25" customHeight="1" x14ac:dyDescent="0.25">
      <c r="A111" s="73" t="s">
        <v>842</v>
      </c>
      <c r="B111" s="28" t="s">
        <v>647</v>
      </c>
      <c r="C111" s="77"/>
      <c r="D111" s="12"/>
      <c r="E111" s="25"/>
      <c r="F111" s="30"/>
      <c r="G111" s="154">
        <v>132.79</v>
      </c>
      <c r="H111" s="154">
        <f t="shared" si="8"/>
        <v>139.43</v>
      </c>
      <c r="I111" s="93">
        <f t="shared" si="15"/>
        <v>27.886000000000003</v>
      </c>
      <c r="J111" s="94">
        <f t="shared" si="16"/>
        <v>167.316</v>
      </c>
      <c r="K111" s="200">
        <f t="shared" si="13"/>
        <v>200.78</v>
      </c>
      <c r="L111" s="76">
        <f t="shared" si="14"/>
        <v>5.0003765343775939</v>
      </c>
    </row>
    <row r="112" spans="1:12" ht="31.5" customHeight="1" x14ac:dyDescent="0.25">
      <c r="A112" s="73" t="s">
        <v>649</v>
      </c>
      <c r="B112" s="28" t="s">
        <v>647</v>
      </c>
      <c r="C112" s="4"/>
      <c r="D112" s="12"/>
      <c r="E112" s="25"/>
      <c r="F112" s="30"/>
      <c r="G112" s="154">
        <v>136.94999999999999</v>
      </c>
      <c r="H112" s="154">
        <f t="shared" si="8"/>
        <v>143.80000000000001</v>
      </c>
      <c r="I112" s="93">
        <f t="shared" si="15"/>
        <v>28.760000000000005</v>
      </c>
      <c r="J112" s="94">
        <f t="shared" si="16"/>
        <v>172.56</v>
      </c>
      <c r="K112" s="200">
        <f t="shared" si="13"/>
        <v>207.07</v>
      </c>
      <c r="L112" s="76">
        <f t="shared" si="14"/>
        <v>5.0018254837532083</v>
      </c>
    </row>
    <row r="113" spans="1:12" ht="31.5" customHeight="1" x14ac:dyDescent="0.25">
      <c r="A113" s="78" t="s">
        <v>1127</v>
      </c>
      <c r="B113" s="28" t="s">
        <v>647</v>
      </c>
      <c r="C113" s="4"/>
      <c r="D113" s="12" t="s">
        <v>1128</v>
      </c>
      <c r="E113" s="25"/>
      <c r="F113" s="12"/>
      <c r="G113" s="154">
        <v>140.69999999999999</v>
      </c>
      <c r="H113" s="154">
        <f t="shared" si="8"/>
        <v>147.74</v>
      </c>
      <c r="I113" s="96">
        <f t="shared" si="15"/>
        <v>29.548000000000002</v>
      </c>
      <c r="J113" s="97">
        <f t="shared" si="16"/>
        <v>177.28800000000001</v>
      </c>
      <c r="K113" s="200">
        <f t="shared" si="13"/>
        <v>212.75</v>
      </c>
      <c r="L113" s="76">
        <f t="shared" si="14"/>
        <v>5.0035536602701001</v>
      </c>
    </row>
    <row r="114" spans="1:12" ht="24.75" customHeight="1" x14ac:dyDescent="0.25">
      <c r="A114" s="78" t="s">
        <v>106</v>
      </c>
      <c r="B114" s="4" t="s">
        <v>640</v>
      </c>
      <c r="C114" s="4" t="s">
        <v>15</v>
      </c>
      <c r="D114" s="12" t="s">
        <v>104</v>
      </c>
      <c r="E114" s="25" t="s">
        <v>479</v>
      </c>
      <c r="F114" s="30"/>
      <c r="G114" s="154">
        <v>144.66999999999999</v>
      </c>
      <c r="H114" s="154">
        <f t="shared" si="8"/>
        <v>151.9</v>
      </c>
      <c r="I114" s="93">
        <f t="shared" si="15"/>
        <v>30.380000000000003</v>
      </c>
      <c r="J114" s="94">
        <f t="shared" si="16"/>
        <v>182.28</v>
      </c>
      <c r="K114" s="200">
        <f t="shared" si="13"/>
        <v>218.74</v>
      </c>
      <c r="L114" s="76">
        <f t="shared" si="14"/>
        <v>4.9975807009055302</v>
      </c>
    </row>
    <row r="115" spans="1:12" ht="25.5" customHeight="1" x14ac:dyDescent="0.25">
      <c r="A115" s="73" t="s">
        <v>80</v>
      </c>
      <c r="B115" s="77" t="s">
        <v>81</v>
      </c>
      <c r="C115" s="77"/>
      <c r="D115" s="12" t="s">
        <v>254</v>
      </c>
      <c r="E115" s="25" t="s">
        <v>479</v>
      </c>
      <c r="F115" s="30"/>
      <c r="G115" s="154">
        <v>146.78</v>
      </c>
      <c r="H115" s="154">
        <f t="shared" si="8"/>
        <v>154.12</v>
      </c>
      <c r="I115" s="93">
        <f t="shared" si="15"/>
        <v>30.824000000000002</v>
      </c>
      <c r="J115" s="94">
        <f t="shared" si="16"/>
        <v>184.94400000000002</v>
      </c>
      <c r="K115" s="200">
        <f t="shared" si="13"/>
        <v>221.93</v>
      </c>
      <c r="L115" s="76">
        <f t="shared" si="14"/>
        <v>5.0006812917291228</v>
      </c>
    </row>
    <row r="116" spans="1:12" ht="22.5" customHeight="1" x14ac:dyDescent="0.25">
      <c r="A116" s="73" t="s">
        <v>1874</v>
      </c>
      <c r="B116" s="28" t="s">
        <v>647</v>
      </c>
      <c r="C116" s="77"/>
      <c r="D116" s="12" t="s">
        <v>1877</v>
      </c>
      <c r="E116" s="25" t="s">
        <v>479</v>
      </c>
      <c r="F116" s="30"/>
      <c r="G116" s="154">
        <v>153.11000000000001</v>
      </c>
      <c r="H116" s="154">
        <f t="shared" si="8"/>
        <v>160.77000000000001</v>
      </c>
      <c r="I116" s="93">
        <f t="shared" si="15"/>
        <v>32.154000000000003</v>
      </c>
      <c r="J116" s="94">
        <f t="shared" si="16"/>
        <v>192.92400000000001</v>
      </c>
      <c r="K116" s="200">
        <f t="shared" si="13"/>
        <v>231.51</v>
      </c>
      <c r="L116" s="76">
        <f t="shared" si="14"/>
        <v>5.0029390634184665</v>
      </c>
    </row>
    <row r="117" spans="1:12" ht="38.25" customHeight="1" x14ac:dyDescent="0.25">
      <c r="A117" s="291" t="s">
        <v>1875</v>
      </c>
      <c r="B117" s="292" t="s">
        <v>647</v>
      </c>
      <c r="C117" s="293"/>
      <c r="D117" s="294" t="s">
        <v>1877</v>
      </c>
      <c r="E117" s="295"/>
      <c r="F117" s="296"/>
      <c r="G117" s="297">
        <v>211.9</v>
      </c>
      <c r="H117" s="297">
        <v>211.9</v>
      </c>
      <c r="I117" s="298">
        <f t="shared" si="15"/>
        <v>42.38</v>
      </c>
      <c r="J117" s="299">
        <f t="shared" si="16"/>
        <v>254.28</v>
      </c>
      <c r="K117" s="200">
        <f t="shared" si="13"/>
        <v>305.14</v>
      </c>
      <c r="L117" s="76">
        <f t="shared" si="14"/>
        <v>0</v>
      </c>
    </row>
    <row r="118" spans="1:12" ht="36" customHeight="1" x14ac:dyDescent="0.25">
      <c r="A118" s="291" t="s">
        <v>1876</v>
      </c>
      <c r="B118" s="292" t="s">
        <v>647</v>
      </c>
      <c r="C118" s="293"/>
      <c r="D118" s="294" t="s">
        <v>1877</v>
      </c>
      <c r="E118" s="295"/>
      <c r="F118" s="296"/>
      <c r="G118" s="297">
        <v>216.2</v>
      </c>
      <c r="H118" s="297">
        <v>216.2</v>
      </c>
      <c r="I118" s="298">
        <f t="shared" si="15"/>
        <v>43.24</v>
      </c>
      <c r="J118" s="299">
        <f t="shared" si="16"/>
        <v>259.44</v>
      </c>
      <c r="K118" s="200">
        <f t="shared" si="13"/>
        <v>311.33</v>
      </c>
      <c r="L118" s="76">
        <f t="shared" si="14"/>
        <v>0</v>
      </c>
    </row>
    <row r="119" spans="1:12" ht="22.5" customHeight="1" x14ac:dyDescent="0.25">
      <c r="A119" s="73" t="s">
        <v>1517</v>
      </c>
      <c r="B119" s="28" t="s">
        <v>647</v>
      </c>
      <c r="C119" s="77"/>
      <c r="D119" s="12" t="s">
        <v>1518</v>
      </c>
      <c r="E119" s="25" t="s">
        <v>479</v>
      </c>
      <c r="F119" s="30"/>
      <c r="G119" s="154">
        <v>163.82</v>
      </c>
      <c r="H119" s="154">
        <f t="shared" ref="H119:H134" si="17">ROUND(G119*1.05,2)</f>
        <v>172.01</v>
      </c>
      <c r="I119" s="93">
        <f t="shared" si="15"/>
        <v>34.402000000000001</v>
      </c>
      <c r="J119" s="94">
        <f t="shared" si="16"/>
        <v>206.41199999999998</v>
      </c>
      <c r="K119" s="200">
        <f t="shared" si="13"/>
        <v>247.69</v>
      </c>
      <c r="L119" s="76">
        <f t="shared" si="14"/>
        <v>4.9993895739225849</v>
      </c>
    </row>
    <row r="120" spans="1:12" ht="22.5" customHeight="1" x14ac:dyDescent="0.25">
      <c r="A120" s="73" t="s">
        <v>1084</v>
      </c>
      <c r="B120" s="28" t="s">
        <v>647</v>
      </c>
      <c r="C120" s="77"/>
      <c r="D120" s="12" t="s">
        <v>1085</v>
      </c>
      <c r="E120" s="25"/>
      <c r="F120" s="30"/>
      <c r="G120" s="154">
        <v>170.85</v>
      </c>
      <c r="H120" s="154">
        <f t="shared" si="17"/>
        <v>179.39</v>
      </c>
      <c r="I120" s="93">
        <f t="shared" si="15"/>
        <v>35.878</v>
      </c>
      <c r="J120" s="94">
        <f t="shared" si="16"/>
        <v>215.26799999999997</v>
      </c>
      <c r="K120" s="200">
        <f t="shared" si="13"/>
        <v>258.32</v>
      </c>
      <c r="L120" s="76">
        <f t="shared" si="14"/>
        <v>4.9985367281240656</v>
      </c>
    </row>
    <row r="121" spans="1:12" ht="22.5" customHeight="1" x14ac:dyDescent="0.25">
      <c r="A121" s="73" t="s">
        <v>1307</v>
      </c>
      <c r="B121" s="28" t="s">
        <v>647</v>
      </c>
      <c r="C121" s="77"/>
      <c r="D121" s="12" t="s">
        <v>1308</v>
      </c>
      <c r="E121" s="25"/>
      <c r="F121" s="30"/>
      <c r="G121" s="154">
        <v>181.91</v>
      </c>
      <c r="H121" s="154">
        <f t="shared" si="17"/>
        <v>191.01</v>
      </c>
      <c r="I121" s="93">
        <f t="shared" si="15"/>
        <v>38.201999999999998</v>
      </c>
      <c r="J121" s="94">
        <f t="shared" si="16"/>
        <v>229.21199999999999</v>
      </c>
      <c r="K121" s="200">
        <f t="shared" si="13"/>
        <v>275.05</v>
      </c>
      <c r="L121" s="76">
        <f t="shared" si="14"/>
        <v>5.0024737507558683</v>
      </c>
    </row>
    <row r="122" spans="1:12" ht="22.5" customHeight="1" x14ac:dyDescent="0.25">
      <c r="A122" s="73" t="s">
        <v>593</v>
      </c>
      <c r="B122" s="28" t="s">
        <v>647</v>
      </c>
      <c r="C122" s="77"/>
      <c r="D122" s="12"/>
      <c r="E122" s="25" t="s">
        <v>479</v>
      </c>
      <c r="F122" s="30"/>
      <c r="G122" s="154">
        <v>162.65</v>
      </c>
      <c r="H122" s="154">
        <v>191.8</v>
      </c>
      <c r="I122" s="93">
        <f t="shared" ref="I122" si="18">H122*20%</f>
        <v>38.360000000000007</v>
      </c>
      <c r="J122" s="94">
        <f t="shared" ref="J122" si="19">H122+I122</f>
        <v>230.16000000000003</v>
      </c>
      <c r="K122" s="200">
        <f t="shared" ref="K122" si="20">ROUND((J122*1.2),2)</f>
        <v>276.19</v>
      </c>
      <c r="L122" s="76"/>
    </row>
    <row r="123" spans="1:12" ht="25.5" customHeight="1" x14ac:dyDescent="0.25">
      <c r="A123" s="73" t="s">
        <v>711</v>
      </c>
      <c r="B123" s="28" t="s">
        <v>647</v>
      </c>
      <c r="C123" s="77"/>
      <c r="D123" s="12" t="s">
        <v>1623</v>
      </c>
      <c r="E123" s="25" t="s">
        <v>479</v>
      </c>
      <c r="F123" s="30"/>
      <c r="G123" s="154">
        <v>187.96</v>
      </c>
      <c r="H123" s="154">
        <f t="shared" si="17"/>
        <v>197.36</v>
      </c>
      <c r="I123" s="93">
        <f t="shared" si="15"/>
        <v>39.472000000000008</v>
      </c>
      <c r="J123" s="94">
        <f t="shared" si="16"/>
        <v>236.83200000000002</v>
      </c>
      <c r="K123" s="200">
        <f t="shared" si="13"/>
        <v>284.2</v>
      </c>
      <c r="L123" s="76">
        <f t="shared" si="14"/>
        <v>5.0010640561821731</v>
      </c>
    </row>
    <row r="124" spans="1:12" ht="34.5" customHeight="1" x14ac:dyDescent="0.25">
      <c r="A124" s="73" t="s">
        <v>371</v>
      </c>
      <c r="B124" s="28" t="s">
        <v>647</v>
      </c>
      <c r="C124" s="77"/>
      <c r="D124" s="12"/>
      <c r="E124" s="25" t="s">
        <v>479</v>
      </c>
      <c r="F124" s="30"/>
      <c r="G124" s="154">
        <v>194.15</v>
      </c>
      <c r="H124" s="154">
        <f t="shared" si="17"/>
        <v>203.86</v>
      </c>
      <c r="I124" s="93">
        <f t="shared" si="15"/>
        <v>40.772000000000006</v>
      </c>
      <c r="J124" s="94">
        <f t="shared" si="16"/>
        <v>244.63200000000001</v>
      </c>
      <c r="K124" s="200">
        <f t="shared" si="13"/>
        <v>293.56</v>
      </c>
      <c r="L124" s="76">
        <f t="shared" si="14"/>
        <v>5.001287664177184</v>
      </c>
    </row>
    <row r="125" spans="1:12" ht="27" customHeight="1" x14ac:dyDescent="0.25">
      <c r="A125" s="73" t="s">
        <v>668</v>
      </c>
      <c r="B125" s="28" t="s">
        <v>647</v>
      </c>
      <c r="C125" s="77"/>
      <c r="D125" s="12" t="s">
        <v>548</v>
      </c>
      <c r="E125" s="25" t="s">
        <v>479</v>
      </c>
      <c r="F125" s="30"/>
      <c r="G125" s="154">
        <v>206.35</v>
      </c>
      <c r="H125" s="154">
        <f t="shared" si="17"/>
        <v>216.67</v>
      </c>
      <c r="I125" s="93">
        <f t="shared" si="15"/>
        <v>43.334000000000003</v>
      </c>
      <c r="J125" s="94">
        <f t="shared" si="16"/>
        <v>260.00400000000002</v>
      </c>
      <c r="K125" s="200">
        <f t="shared" si="13"/>
        <v>312</v>
      </c>
      <c r="L125" s="76">
        <f t="shared" si="14"/>
        <v>5.0012115338017935</v>
      </c>
    </row>
    <row r="126" spans="1:12" ht="27.75" customHeight="1" x14ac:dyDescent="0.25">
      <c r="A126" s="73" t="s">
        <v>1098</v>
      </c>
      <c r="B126" s="28" t="s">
        <v>647</v>
      </c>
      <c r="C126" s="77"/>
      <c r="D126" s="12" t="s">
        <v>1176</v>
      </c>
      <c r="E126" s="25"/>
      <c r="F126" s="30"/>
      <c r="G126" s="154">
        <v>212.22</v>
      </c>
      <c r="H126" s="154">
        <f t="shared" si="17"/>
        <v>222.83</v>
      </c>
      <c r="I126" s="93">
        <f t="shared" si="15"/>
        <v>44.566000000000003</v>
      </c>
      <c r="J126" s="94">
        <f t="shared" si="16"/>
        <v>267.39600000000002</v>
      </c>
      <c r="K126" s="200">
        <f t="shared" si="13"/>
        <v>320.88</v>
      </c>
      <c r="L126" s="76">
        <f t="shared" si="14"/>
        <v>4.9995287908773918</v>
      </c>
    </row>
    <row r="127" spans="1:12" ht="27.75" customHeight="1" x14ac:dyDescent="0.25">
      <c r="A127" s="73" t="s">
        <v>1599</v>
      </c>
      <c r="B127" s="28" t="s">
        <v>647</v>
      </c>
      <c r="C127" s="77"/>
      <c r="D127" s="12" t="s">
        <v>1468</v>
      </c>
      <c r="E127" s="25"/>
      <c r="F127" s="30"/>
      <c r="G127" s="154">
        <v>228.14</v>
      </c>
      <c r="H127" s="154">
        <f t="shared" si="17"/>
        <v>239.55</v>
      </c>
      <c r="I127" s="93">
        <f t="shared" si="15"/>
        <v>47.91</v>
      </c>
      <c r="J127" s="94">
        <f t="shared" si="16"/>
        <v>287.46000000000004</v>
      </c>
      <c r="K127" s="200">
        <f t="shared" si="13"/>
        <v>344.95</v>
      </c>
      <c r="L127" s="76">
        <f t="shared" si="14"/>
        <v>5.0013149820285889</v>
      </c>
    </row>
    <row r="128" spans="1:12" ht="27.75" customHeight="1" x14ac:dyDescent="0.25">
      <c r="A128" s="73" t="s">
        <v>1600</v>
      </c>
      <c r="B128" s="28" t="s">
        <v>647</v>
      </c>
      <c r="C128" s="77"/>
      <c r="D128" s="12" t="s">
        <v>1468</v>
      </c>
      <c r="E128" s="25"/>
      <c r="F128" s="30"/>
      <c r="G128" s="154">
        <v>299.58999999999997</v>
      </c>
      <c r="H128" s="154">
        <f t="shared" si="17"/>
        <v>314.57</v>
      </c>
      <c r="I128" s="93">
        <f t="shared" si="15"/>
        <v>62.914000000000001</v>
      </c>
      <c r="J128" s="94">
        <f t="shared" si="16"/>
        <v>377.48399999999998</v>
      </c>
      <c r="K128" s="200">
        <f t="shared" si="13"/>
        <v>452.98</v>
      </c>
      <c r="L128" s="76">
        <f t="shared" si="14"/>
        <v>5.0001668947561768</v>
      </c>
    </row>
    <row r="129" spans="1:12" ht="37.5" customHeight="1" x14ac:dyDescent="0.25">
      <c r="A129" s="73" t="s">
        <v>524</v>
      </c>
      <c r="B129" s="77" t="s">
        <v>523</v>
      </c>
      <c r="C129" s="77"/>
      <c r="D129" s="12" t="s">
        <v>254</v>
      </c>
      <c r="E129" s="25" t="s">
        <v>479</v>
      </c>
      <c r="F129" s="30"/>
      <c r="G129" s="154">
        <v>277.95999999999998</v>
      </c>
      <c r="H129" s="154">
        <f t="shared" si="17"/>
        <v>291.86</v>
      </c>
      <c r="I129" s="93">
        <f t="shared" si="15"/>
        <v>58.372000000000007</v>
      </c>
      <c r="J129" s="94">
        <f t="shared" si="16"/>
        <v>350.23200000000003</v>
      </c>
      <c r="K129" s="200">
        <f t="shared" si="13"/>
        <v>420.28</v>
      </c>
      <c r="L129" s="76">
        <f t="shared" si="14"/>
        <v>5.0007195279896592</v>
      </c>
    </row>
    <row r="130" spans="1:12" ht="30" customHeight="1" x14ac:dyDescent="0.25">
      <c r="A130" s="73" t="s">
        <v>706</v>
      </c>
      <c r="B130" s="77" t="s">
        <v>50</v>
      </c>
      <c r="C130" s="77"/>
      <c r="D130" s="12" t="s">
        <v>1177</v>
      </c>
      <c r="E130" s="25" t="s">
        <v>479</v>
      </c>
      <c r="F130" s="30"/>
      <c r="G130" s="154">
        <v>361.8</v>
      </c>
      <c r="H130" s="154">
        <f t="shared" si="17"/>
        <v>379.89</v>
      </c>
      <c r="I130" s="93">
        <f t="shared" si="15"/>
        <v>75.977999999999994</v>
      </c>
      <c r="J130" s="94">
        <f t="shared" si="16"/>
        <v>455.86799999999999</v>
      </c>
      <c r="K130" s="200">
        <f t="shared" si="13"/>
        <v>547.04</v>
      </c>
      <c r="L130" s="76">
        <f t="shared" si="14"/>
        <v>4.9999999999999858</v>
      </c>
    </row>
    <row r="131" spans="1:12" ht="21.75" customHeight="1" x14ac:dyDescent="0.25">
      <c r="A131" s="73" t="s">
        <v>372</v>
      </c>
      <c r="B131" s="77" t="s">
        <v>24</v>
      </c>
      <c r="C131" s="77"/>
      <c r="D131" s="12" t="s">
        <v>1177</v>
      </c>
      <c r="E131" s="25"/>
      <c r="F131" s="30"/>
      <c r="G131" s="154">
        <v>442.2</v>
      </c>
      <c r="H131" s="154">
        <f t="shared" si="17"/>
        <v>464.31</v>
      </c>
      <c r="I131" s="93">
        <f t="shared" si="15"/>
        <v>92.862000000000009</v>
      </c>
      <c r="J131" s="94">
        <f t="shared" si="16"/>
        <v>557.17200000000003</v>
      </c>
      <c r="K131" s="200">
        <f t="shared" si="13"/>
        <v>668.61</v>
      </c>
      <c r="L131" s="76">
        <f t="shared" si="14"/>
        <v>5</v>
      </c>
    </row>
    <row r="132" spans="1:12" ht="30.75" customHeight="1" x14ac:dyDescent="0.25">
      <c r="A132" s="73" t="s">
        <v>270</v>
      </c>
      <c r="B132" s="77" t="s">
        <v>396</v>
      </c>
      <c r="C132" s="77"/>
      <c r="D132" s="12" t="s">
        <v>1177</v>
      </c>
      <c r="E132" s="25"/>
      <c r="F132" s="30"/>
      <c r="G132" s="154">
        <v>442.2</v>
      </c>
      <c r="H132" s="154">
        <f t="shared" si="17"/>
        <v>464.31</v>
      </c>
      <c r="I132" s="93">
        <f t="shared" si="15"/>
        <v>92.862000000000009</v>
      </c>
      <c r="J132" s="94">
        <f t="shared" si="16"/>
        <v>557.17200000000003</v>
      </c>
      <c r="K132" s="200">
        <f t="shared" si="13"/>
        <v>668.61</v>
      </c>
      <c r="L132" s="76">
        <f t="shared" si="14"/>
        <v>5</v>
      </c>
    </row>
    <row r="133" spans="1:12" ht="30" customHeight="1" x14ac:dyDescent="0.25">
      <c r="A133" s="73" t="s">
        <v>269</v>
      </c>
      <c r="B133" s="77" t="s">
        <v>525</v>
      </c>
      <c r="C133" s="77"/>
      <c r="D133" s="12" t="s">
        <v>1177</v>
      </c>
      <c r="E133" s="25" t="s">
        <v>479</v>
      </c>
      <c r="F133" s="30"/>
      <c r="G133" s="154">
        <v>524.15</v>
      </c>
      <c r="H133" s="154">
        <f t="shared" si="17"/>
        <v>550.36</v>
      </c>
      <c r="I133" s="93">
        <f t="shared" si="15"/>
        <v>110.072</v>
      </c>
      <c r="J133" s="94">
        <f t="shared" si="16"/>
        <v>660.43200000000002</v>
      </c>
      <c r="K133" s="200">
        <f t="shared" si="13"/>
        <v>792.52</v>
      </c>
      <c r="L133" s="76">
        <f t="shared" si="14"/>
        <v>5.0004769627015122</v>
      </c>
    </row>
    <row r="134" spans="1:12" ht="33" customHeight="1" x14ac:dyDescent="0.25">
      <c r="A134" s="73" t="s">
        <v>705</v>
      </c>
      <c r="B134" s="77" t="s">
        <v>627</v>
      </c>
      <c r="C134" s="77"/>
      <c r="D134" s="12" t="s">
        <v>1177</v>
      </c>
      <c r="E134" s="25" t="s">
        <v>479</v>
      </c>
      <c r="F134" s="30"/>
      <c r="G134" s="154">
        <v>524.15</v>
      </c>
      <c r="H134" s="154">
        <f t="shared" si="17"/>
        <v>550.36</v>
      </c>
      <c r="I134" s="93">
        <f t="shared" si="15"/>
        <v>110.072</v>
      </c>
      <c r="J134" s="94">
        <f t="shared" si="16"/>
        <v>660.43200000000002</v>
      </c>
      <c r="K134" s="200">
        <f t="shared" si="13"/>
        <v>792.52</v>
      </c>
      <c r="L134" s="76">
        <f t="shared" si="14"/>
        <v>5.0004769627015122</v>
      </c>
    </row>
    <row r="135" spans="1:12" ht="32.25" customHeight="1" x14ac:dyDescent="0.25">
      <c r="A135" s="291" t="s">
        <v>1869</v>
      </c>
      <c r="B135" s="292" t="s">
        <v>647</v>
      </c>
      <c r="C135" s="293"/>
      <c r="D135" s="294" t="s">
        <v>1870</v>
      </c>
      <c r="E135" s="295"/>
      <c r="F135" s="296"/>
      <c r="G135" s="297">
        <v>216</v>
      </c>
      <c r="H135" s="297">
        <v>216</v>
      </c>
      <c r="I135" s="298">
        <f t="shared" si="15"/>
        <v>43.2</v>
      </c>
      <c r="J135" s="299">
        <f t="shared" si="16"/>
        <v>259.2</v>
      </c>
      <c r="K135" s="200">
        <f t="shared" si="13"/>
        <v>311.04000000000002</v>
      </c>
      <c r="L135" s="76">
        <f t="shared" si="14"/>
        <v>0</v>
      </c>
    </row>
    <row r="136" spans="1:12" ht="30.75" customHeight="1" x14ac:dyDescent="0.25">
      <c r="A136" s="291" t="s">
        <v>1871</v>
      </c>
      <c r="B136" s="292" t="s">
        <v>647</v>
      </c>
      <c r="C136" s="293"/>
      <c r="D136" s="294" t="s">
        <v>1870</v>
      </c>
      <c r="E136" s="295"/>
      <c r="F136" s="296"/>
      <c r="G136" s="297">
        <v>265.64999999999998</v>
      </c>
      <c r="H136" s="297">
        <v>265.64999999999998</v>
      </c>
      <c r="I136" s="298">
        <f t="shared" si="15"/>
        <v>53.129999999999995</v>
      </c>
      <c r="J136" s="299">
        <f t="shared" si="16"/>
        <v>318.77999999999997</v>
      </c>
      <c r="K136" s="200">
        <f t="shared" si="13"/>
        <v>382.54</v>
      </c>
      <c r="L136" s="76">
        <f t="shared" si="14"/>
        <v>0</v>
      </c>
    </row>
    <row r="137" spans="1:12" ht="25.5" customHeight="1" x14ac:dyDescent="0.25">
      <c r="A137" s="73" t="s">
        <v>1170</v>
      </c>
      <c r="B137" s="28" t="s">
        <v>647</v>
      </c>
      <c r="C137" s="10"/>
      <c r="D137" s="12"/>
      <c r="E137" s="12"/>
      <c r="F137" s="12"/>
      <c r="G137" s="154">
        <v>16.53</v>
      </c>
      <c r="H137" s="154">
        <f>ROUND(G137*1.1,2)</f>
        <v>18.18</v>
      </c>
      <c r="I137" s="96">
        <f t="shared" si="15"/>
        <v>3.6360000000000001</v>
      </c>
      <c r="J137" s="94">
        <f t="shared" si="16"/>
        <v>21.815999999999999</v>
      </c>
      <c r="K137" s="200">
        <f t="shared" si="13"/>
        <v>26.18</v>
      </c>
      <c r="L137" s="76">
        <f t="shared" si="14"/>
        <v>9.9818511796733134</v>
      </c>
    </row>
    <row r="138" spans="1:12" ht="37.5" customHeight="1" x14ac:dyDescent="0.25">
      <c r="A138" s="73" t="s">
        <v>1269</v>
      </c>
      <c r="B138" s="28" t="s">
        <v>647</v>
      </c>
      <c r="C138" s="10"/>
      <c r="D138" s="300" t="s">
        <v>1270</v>
      </c>
      <c r="E138" s="12"/>
      <c r="F138" s="12"/>
      <c r="G138" s="154">
        <v>24.16</v>
      </c>
      <c r="H138" s="154">
        <f t="shared" ref="H138:H166" si="21">ROUND(G138*1.1,2)</f>
        <v>26.58</v>
      </c>
      <c r="I138" s="96">
        <f t="shared" si="15"/>
        <v>5.3159999999999998</v>
      </c>
      <c r="J138" s="94">
        <f t="shared" si="16"/>
        <v>31.895999999999997</v>
      </c>
      <c r="K138" s="200">
        <f t="shared" si="13"/>
        <v>38.28</v>
      </c>
      <c r="L138" s="76">
        <f t="shared" si="14"/>
        <v>10.016556291390714</v>
      </c>
    </row>
    <row r="139" spans="1:12" ht="30" customHeight="1" x14ac:dyDescent="0.25">
      <c r="A139" s="73" t="s">
        <v>1502</v>
      </c>
      <c r="B139" s="28" t="s">
        <v>647</v>
      </c>
      <c r="C139" s="77"/>
      <c r="D139" s="12"/>
      <c r="E139" s="25"/>
      <c r="F139" s="30"/>
      <c r="G139" s="154">
        <v>27.19</v>
      </c>
      <c r="H139" s="154">
        <f t="shared" si="21"/>
        <v>29.91</v>
      </c>
      <c r="I139" s="93">
        <f t="shared" si="15"/>
        <v>5.9820000000000002</v>
      </c>
      <c r="J139" s="94">
        <f t="shared" si="16"/>
        <v>35.892000000000003</v>
      </c>
      <c r="K139" s="200">
        <f t="shared" si="13"/>
        <v>43.07</v>
      </c>
      <c r="L139" s="76">
        <f t="shared" si="14"/>
        <v>10.003677822728932</v>
      </c>
    </row>
    <row r="140" spans="1:12" ht="33.75" customHeight="1" x14ac:dyDescent="0.25">
      <c r="A140" s="73" t="s">
        <v>712</v>
      </c>
      <c r="B140" s="28" t="s">
        <v>647</v>
      </c>
      <c r="C140" s="4"/>
      <c r="D140" s="12"/>
      <c r="E140" s="25"/>
      <c r="F140" s="30"/>
      <c r="G140" s="154">
        <v>28.1</v>
      </c>
      <c r="H140" s="154">
        <f t="shared" si="21"/>
        <v>30.91</v>
      </c>
      <c r="I140" s="93">
        <f t="shared" si="15"/>
        <v>6.1820000000000004</v>
      </c>
      <c r="J140" s="94">
        <f t="shared" si="16"/>
        <v>37.091999999999999</v>
      </c>
      <c r="K140" s="200">
        <f t="shared" si="13"/>
        <v>44.51</v>
      </c>
      <c r="L140" s="76">
        <f t="shared" si="14"/>
        <v>9.9999999999999858</v>
      </c>
    </row>
    <row r="141" spans="1:12" ht="31.5" customHeight="1" x14ac:dyDescent="0.25">
      <c r="A141" s="73" t="s">
        <v>1558</v>
      </c>
      <c r="B141" s="28" t="s">
        <v>647</v>
      </c>
      <c r="C141" s="77"/>
      <c r="D141" s="12"/>
      <c r="E141" s="25"/>
      <c r="F141" s="30"/>
      <c r="G141" s="154">
        <v>34.369999999999997</v>
      </c>
      <c r="H141" s="154">
        <f t="shared" si="21"/>
        <v>37.81</v>
      </c>
      <c r="I141" s="93">
        <f t="shared" si="15"/>
        <v>7.5620000000000012</v>
      </c>
      <c r="J141" s="94">
        <f t="shared" si="16"/>
        <v>45.372</v>
      </c>
      <c r="K141" s="200">
        <f t="shared" si="13"/>
        <v>54.45</v>
      </c>
      <c r="L141" s="76">
        <f t="shared" si="14"/>
        <v>10.008728542333458</v>
      </c>
    </row>
    <row r="142" spans="1:12" ht="29.25" customHeight="1" x14ac:dyDescent="0.25">
      <c r="A142" s="73" t="s">
        <v>117</v>
      </c>
      <c r="B142" s="28" t="s">
        <v>647</v>
      </c>
      <c r="C142" s="77"/>
      <c r="D142" s="12"/>
      <c r="E142" s="25"/>
      <c r="F142" s="30"/>
      <c r="G142" s="154">
        <v>34.57</v>
      </c>
      <c r="H142" s="154">
        <f t="shared" si="21"/>
        <v>38.03</v>
      </c>
      <c r="I142" s="93">
        <f t="shared" si="15"/>
        <v>7.6060000000000008</v>
      </c>
      <c r="J142" s="94">
        <f t="shared" si="16"/>
        <v>45.636000000000003</v>
      </c>
      <c r="K142" s="200">
        <f t="shared" si="13"/>
        <v>54.76</v>
      </c>
      <c r="L142" s="76">
        <f t="shared" si="14"/>
        <v>10.00867804454731</v>
      </c>
    </row>
    <row r="143" spans="1:12" ht="33" hidden="1" customHeight="1" x14ac:dyDescent="0.25">
      <c r="A143" s="73" t="s">
        <v>608</v>
      </c>
      <c r="B143" s="28" t="s">
        <v>647</v>
      </c>
      <c r="C143" s="77"/>
      <c r="D143" s="12" t="s">
        <v>610</v>
      </c>
      <c r="E143" s="25"/>
      <c r="F143" s="30"/>
      <c r="G143" s="154">
        <v>32.57</v>
      </c>
      <c r="H143" s="154">
        <f t="shared" si="21"/>
        <v>35.83</v>
      </c>
      <c r="I143" s="93">
        <f t="shared" si="15"/>
        <v>7.1660000000000004</v>
      </c>
      <c r="J143" s="94">
        <f t="shared" si="16"/>
        <v>42.995999999999995</v>
      </c>
      <c r="K143" s="200">
        <f t="shared" si="13"/>
        <v>51.6</v>
      </c>
      <c r="L143" s="76">
        <f t="shared" si="14"/>
        <v>10.009210930303965</v>
      </c>
    </row>
    <row r="144" spans="1:12" ht="27" customHeight="1" x14ac:dyDescent="0.25">
      <c r="A144" s="73" t="s">
        <v>116</v>
      </c>
      <c r="B144" s="28" t="s">
        <v>647</v>
      </c>
      <c r="C144" s="77"/>
      <c r="D144" s="12"/>
      <c r="E144" s="25"/>
      <c r="F144" s="30"/>
      <c r="G144" s="154">
        <v>35.840000000000003</v>
      </c>
      <c r="H144" s="154">
        <f t="shared" si="21"/>
        <v>39.42</v>
      </c>
      <c r="I144" s="93">
        <f t="shared" si="15"/>
        <v>7.8840000000000003</v>
      </c>
      <c r="J144" s="94">
        <f t="shared" si="16"/>
        <v>47.304000000000002</v>
      </c>
      <c r="K144" s="200">
        <f t="shared" si="13"/>
        <v>56.76</v>
      </c>
      <c r="L144" s="76">
        <f t="shared" si="14"/>
        <v>9.9888392857142776</v>
      </c>
    </row>
    <row r="145" spans="1:12" ht="35.25" customHeight="1" x14ac:dyDescent="0.25">
      <c r="A145" s="73" t="s">
        <v>1472</v>
      </c>
      <c r="B145" s="28" t="s">
        <v>647</v>
      </c>
      <c r="C145" s="77"/>
      <c r="D145" s="12"/>
      <c r="E145" s="25"/>
      <c r="F145" s="30"/>
      <c r="G145" s="154">
        <v>37.79</v>
      </c>
      <c r="H145" s="154">
        <f t="shared" si="21"/>
        <v>41.57</v>
      </c>
      <c r="I145" s="93">
        <f t="shared" si="15"/>
        <v>8.3140000000000001</v>
      </c>
      <c r="J145" s="94">
        <f t="shared" si="16"/>
        <v>49.884</v>
      </c>
      <c r="K145" s="200">
        <f t="shared" si="13"/>
        <v>59.86</v>
      </c>
      <c r="L145" s="76">
        <f t="shared" si="14"/>
        <v>10.002646202699125</v>
      </c>
    </row>
    <row r="146" spans="1:12" ht="35.25" customHeight="1" x14ac:dyDescent="0.25">
      <c r="A146" s="73" t="s">
        <v>1473</v>
      </c>
      <c r="B146" s="28" t="s">
        <v>647</v>
      </c>
      <c r="C146" s="77"/>
      <c r="D146" s="12"/>
      <c r="E146" s="25"/>
      <c r="F146" s="30"/>
      <c r="G146" s="154">
        <v>43.22</v>
      </c>
      <c r="H146" s="154">
        <f t="shared" si="21"/>
        <v>47.54</v>
      </c>
      <c r="I146" s="93">
        <f t="shared" si="15"/>
        <v>9.5080000000000009</v>
      </c>
      <c r="J146" s="94">
        <f t="shared" si="16"/>
        <v>57.048000000000002</v>
      </c>
      <c r="K146" s="200">
        <f t="shared" si="13"/>
        <v>68.459999999999994</v>
      </c>
      <c r="L146" s="76">
        <f t="shared" si="14"/>
        <v>9.995372512725595</v>
      </c>
    </row>
    <row r="147" spans="1:12" ht="29.25" customHeight="1" x14ac:dyDescent="0.25">
      <c r="A147" s="73" t="s">
        <v>1408</v>
      </c>
      <c r="B147" s="28" t="s">
        <v>647</v>
      </c>
      <c r="C147" s="77"/>
      <c r="D147" s="12"/>
      <c r="E147" s="25"/>
      <c r="F147" s="30"/>
      <c r="G147" s="154">
        <v>37.79</v>
      </c>
      <c r="H147" s="154">
        <f t="shared" si="21"/>
        <v>41.57</v>
      </c>
      <c r="I147" s="93">
        <f t="shared" si="15"/>
        <v>8.3140000000000001</v>
      </c>
      <c r="J147" s="94">
        <f t="shared" si="16"/>
        <v>49.884</v>
      </c>
      <c r="K147" s="200">
        <f t="shared" si="13"/>
        <v>59.86</v>
      </c>
      <c r="L147" s="76">
        <f t="shared" si="14"/>
        <v>10.002646202699125</v>
      </c>
    </row>
    <row r="148" spans="1:12" ht="35.25" customHeight="1" x14ac:dyDescent="0.25">
      <c r="A148" s="73" t="s">
        <v>1482</v>
      </c>
      <c r="B148" s="7" t="s">
        <v>647</v>
      </c>
      <c r="C148" s="10"/>
      <c r="D148" s="12" t="s">
        <v>1483</v>
      </c>
      <c r="E148" s="25"/>
      <c r="F148" s="12"/>
      <c r="G148" s="154">
        <v>39.25</v>
      </c>
      <c r="H148" s="154">
        <f t="shared" si="21"/>
        <v>43.18</v>
      </c>
      <c r="I148" s="96">
        <f t="shared" si="15"/>
        <v>8.636000000000001</v>
      </c>
      <c r="J148" s="97">
        <f t="shared" si="16"/>
        <v>51.816000000000003</v>
      </c>
      <c r="K148" s="200">
        <f t="shared" si="13"/>
        <v>62.18</v>
      </c>
      <c r="L148" s="76">
        <f t="shared" si="14"/>
        <v>10.01273885350318</v>
      </c>
    </row>
    <row r="149" spans="1:12" ht="28.5" customHeight="1" x14ac:dyDescent="0.25">
      <c r="A149" s="73" t="s">
        <v>1654</v>
      </c>
      <c r="B149" s="28" t="s">
        <v>647</v>
      </c>
      <c r="C149" s="77"/>
      <c r="D149" s="12"/>
      <c r="E149" s="25"/>
      <c r="F149" s="30"/>
      <c r="G149" s="154">
        <v>41.79</v>
      </c>
      <c r="H149" s="154">
        <f t="shared" si="21"/>
        <v>45.97</v>
      </c>
      <c r="I149" s="93">
        <f t="shared" si="15"/>
        <v>9.1940000000000008</v>
      </c>
      <c r="J149" s="94">
        <f t="shared" si="16"/>
        <v>55.164000000000001</v>
      </c>
      <c r="K149" s="200">
        <f t="shared" si="13"/>
        <v>66.2</v>
      </c>
      <c r="L149" s="76">
        <f t="shared" si="14"/>
        <v>10.002392916965789</v>
      </c>
    </row>
    <row r="150" spans="1:12" ht="23.25" customHeight="1" x14ac:dyDescent="0.25">
      <c r="A150" s="73" t="s">
        <v>611</v>
      </c>
      <c r="B150" s="28" t="s">
        <v>647</v>
      </c>
      <c r="C150" s="77"/>
      <c r="D150" s="12"/>
      <c r="E150" s="30"/>
      <c r="F150" s="30"/>
      <c r="G150" s="154">
        <v>42.95</v>
      </c>
      <c r="H150" s="154">
        <f t="shared" si="21"/>
        <v>47.25</v>
      </c>
      <c r="I150" s="93">
        <f t="shared" si="15"/>
        <v>9.4500000000000011</v>
      </c>
      <c r="J150" s="94">
        <f t="shared" si="16"/>
        <v>56.7</v>
      </c>
      <c r="K150" s="200">
        <f t="shared" si="13"/>
        <v>68.040000000000006</v>
      </c>
      <c r="L150" s="76">
        <f t="shared" si="14"/>
        <v>10.011641443538991</v>
      </c>
    </row>
    <row r="151" spans="1:12" ht="31.5" customHeight="1" x14ac:dyDescent="0.25">
      <c r="A151" s="73" t="s">
        <v>115</v>
      </c>
      <c r="B151" s="28" t="s">
        <v>647</v>
      </c>
      <c r="C151" s="77"/>
      <c r="D151" s="12"/>
      <c r="E151" s="25"/>
      <c r="F151" s="30"/>
      <c r="G151" s="154">
        <v>49.15</v>
      </c>
      <c r="H151" s="154">
        <f t="shared" si="21"/>
        <v>54.07</v>
      </c>
      <c r="I151" s="93">
        <f t="shared" si="15"/>
        <v>10.814</v>
      </c>
      <c r="J151" s="94">
        <f t="shared" si="16"/>
        <v>64.884</v>
      </c>
      <c r="K151" s="200">
        <f t="shared" ref="K151:K212" si="22">ROUND((J151*1.2),2)</f>
        <v>77.86</v>
      </c>
      <c r="L151" s="76">
        <f t="shared" ref="L151:L169" si="23">H151/G151*100-100</f>
        <v>10.010172939979654</v>
      </c>
    </row>
    <row r="152" spans="1:12" ht="24.75" customHeight="1" x14ac:dyDescent="0.25">
      <c r="A152" s="73" t="s">
        <v>1271</v>
      </c>
      <c r="B152" s="28" t="s">
        <v>647</v>
      </c>
      <c r="C152" s="10"/>
      <c r="D152" s="12" t="s">
        <v>1272</v>
      </c>
      <c r="E152" s="25"/>
      <c r="F152" s="12"/>
      <c r="G152" s="154">
        <v>52.61</v>
      </c>
      <c r="H152" s="154">
        <f t="shared" si="21"/>
        <v>57.87</v>
      </c>
      <c r="I152" s="96">
        <f t="shared" si="15"/>
        <v>11.574</v>
      </c>
      <c r="J152" s="97">
        <f t="shared" si="16"/>
        <v>69.444000000000003</v>
      </c>
      <c r="K152" s="200">
        <f t="shared" si="22"/>
        <v>83.33</v>
      </c>
      <c r="L152" s="76">
        <f t="shared" si="23"/>
        <v>9.9980992206804729</v>
      </c>
    </row>
    <row r="153" spans="1:12" ht="30" customHeight="1" x14ac:dyDescent="0.25">
      <c r="A153" s="73" t="s">
        <v>1556</v>
      </c>
      <c r="B153" s="28" t="s">
        <v>647</v>
      </c>
      <c r="C153" s="256"/>
      <c r="D153" s="12"/>
      <c r="E153" s="30"/>
      <c r="F153" s="30"/>
      <c r="G153" s="154">
        <v>63.47</v>
      </c>
      <c r="H153" s="154">
        <f t="shared" si="21"/>
        <v>69.819999999999993</v>
      </c>
      <c r="I153" s="93">
        <f t="shared" si="15"/>
        <v>13.963999999999999</v>
      </c>
      <c r="J153" s="94">
        <f t="shared" si="16"/>
        <v>83.783999999999992</v>
      </c>
      <c r="K153" s="200">
        <f t="shared" si="22"/>
        <v>100.54</v>
      </c>
      <c r="L153" s="76">
        <f t="shared" si="23"/>
        <v>10.00472664250826</v>
      </c>
    </row>
    <row r="154" spans="1:12" ht="30" customHeight="1" x14ac:dyDescent="0.25">
      <c r="A154" s="73" t="s">
        <v>1275</v>
      </c>
      <c r="B154" s="28" t="s">
        <v>647</v>
      </c>
      <c r="C154" s="256"/>
      <c r="D154" s="12" t="s">
        <v>1276</v>
      </c>
      <c r="E154" s="30"/>
      <c r="F154" s="30"/>
      <c r="G154" s="154">
        <v>64.260000000000005</v>
      </c>
      <c r="H154" s="154">
        <f t="shared" si="21"/>
        <v>70.69</v>
      </c>
      <c r="I154" s="93">
        <f t="shared" si="15"/>
        <v>14.138</v>
      </c>
      <c r="J154" s="94">
        <f t="shared" si="16"/>
        <v>84.828000000000003</v>
      </c>
      <c r="K154" s="200">
        <f t="shared" si="22"/>
        <v>101.79</v>
      </c>
      <c r="L154" s="76">
        <f t="shared" si="23"/>
        <v>10.006224712107056</v>
      </c>
    </row>
    <row r="155" spans="1:12" ht="36" customHeight="1" x14ac:dyDescent="0.25">
      <c r="A155" s="73" t="s">
        <v>530</v>
      </c>
      <c r="B155" s="28" t="s">
        <v>647</v>
      </c>
      <c r="C155" s="77"/>
      <c r="D155" s="12"/>
      <c r="E155" s="25"/>
      <c r="F155" s="30"/>
      <c r="G155" s="154">
        <v>66.44</v>
      </c>
      <c r="H155" s="154">
        <f t="shared" si="21"/>
        <v>73.08</v>
      </c>
      <c r="I155" s="93">
        <f t="shared" si="15"/>
        <v>14.616</v>
      </c>
      <c r="J155" s="94">
        <f t="shared" si="16"/>
        <v>87.695999999999998</v>
      </c>
      <c r="K155" s="200">
        <f t="shared" si="22"/>
        <v>105.24</v>
      </c>
      <c r="L155" s="76">
        <f t="shared" si="23"/>
        <v>9.9939795304033794</v>
      </c>
    </row>
    <row r="156" spans="1:12" ht="27.75" customHeight="1" x14ac:dyDescent="0.25">
      <c r="A156" s="73" t="s">
        <v>1273</v>
      </c>
      <c r="B156" s="28" t="s">
        <v>647</v>
      </c>
      <c r="C156" s="10"/>
      <c r="D156" s="12" t="s">
        <v>1274</v>
      </c>
      <c r="E156" s="25"/>
      <c r="F156" s="12"/>
      <c r="G156" s="154">
        <v>69.599999999999994</v>
      </c>
      <c r="H156" s="154">
        <f t="shared" si="21"/>
        <v>76.56</v>
      </c>
      <c r="I156" s="96">
        <f t="shared" si="15"/>
        <v>15.312000000000001</v>
      </c>
      <c r="J156" s="97">
        <f t="shared" si="16"/>
        <v>91.872</v>
      </c>
      <c r="K156" s="200">
        <f t="shared" si="22"/>
        <v>110.25</v>
      </c>
      <c r="L156" s="76">
        <f t="shared" si="23"/>
        <v>10.000000000000014</v>
      </c>
    </row>
    <row r="157" spans="1:12" ht="30.75" customHeight="1" x14ac:dyDescent="0.25">
      <c r="A157" s="73" t="s">
        <v>1258</v>
      </c>
      <c r="B157" s="28" t="s">
        <v>647</v>
      </c>
      <c r="C157" s="256"/>
      <c r="D157" s="12"/>
      <c r="E157" s="30"/>
      <c r="F157" s="30"/>
      <c r="G157" s="154">
        <v>70.650000000000006</v>
      </c>
      <c r="H157" s="154">
        <f t="shared" si="21"/>
        <v>77.72</v>
      </c>
      <c r="I157" s="93">
        <f t="shared" si="15"/>
        <v>15.544</v>
      </c>
      <c r="J157" s="94">
        <f t="shared" si="16"/>
        <v>93.263999999999996</v>
      </c>
      <c r="K157" s="200">
        <f t="shared" si="22"/>
        <v>111.92</v>
      </c>
      <c r="L157" s="76">
        <f t="shared" si="23"/>
        <v>10.007077140835079</v>
      </c>
    </row>
    <row r="158" spans="1:12" ht="30.75" customHeight="1" x14ac:dyDescent="0.25">
      <c r="A158" s="73" t="s">
        <v>1589</v>
      </c>
      <c r="B158" s="28" t="s">
        <v>647</v>
      </c>
      <c r="C158" s="256"/>
      <c r="D158" s="12"/>
      <c r="E158" s="30"/>
      <c r="F158" s="30"/>
      <c r="G158" s="154">
        <v>77.489999999999995</v>
      </c>
      <c r="H158" s="154">
        <f t="shared" si="21"/>
        <v>85.24</v>
      </c>
      <c r="I158" s="93">
        <f t="shared" si="15"/>
        <v>17.047999999999998</v>
      </c>
      <c r="J158" s="94">
        <f t="shared" si="16"/>
        <v>102.288</v>
      </c>
      <c r="K158" s="200">
        <f t="shared" si="22"/>
        <v>122.75</v>
      </c>
      <c r="L158" s="76">
        <f t="shared" si="23"/>
        <v>10.001290489095368</v>
      </c>
    </row>
    <row r="159" spans="1:12" ht="45.75" customHeight="1" x14ac:dyDescent="0.25">
      <c r="A159" s="73" t="s">
        <v>1557</v>
      </c>
      <c r="B159" s="28" t="s">
        <v>647</v>
      </c>
      <c r="C159" s="256"/>
      <c r="D159" s="12"/>
      <c r="E159" s="30"/>
      <c r="F159" s="30"/>
      <c r="G159" s="154">
        <v>118.49</v>
      </c>
      <c r="H159" s="154">
        <f t="shared" si="21"/>
        <v>130.34</v>
      </c>
      <c r="I159" s="93">
        <f t="shared" ref="I159:I165" si="24">H159*20%</f>
        <v>26.068000000000001</v>
      </c>
      <c r="J159" s="94">
        <f t="shared" ref="J159:J165" si="25">H159+I159</f>
        <v>156.40800000000002</v>
      </c>
      <c r="K159" s="200">
        <f t="shared" si="22"/>
        <v>187.69</v>
      </c>
      <c r="L159" s="76">
        <f t="shared" si="23"/>
        <v>10.000843953076213</v>
      </c>
    </row>
    <row r="160" spans="1:12" ht="36" customHeight="1" x14ac:dyDescent="0.25">
      <c r="A160" s="73" t="s">
        <v>609</v>
      </c>
      <c r="B160" s="28" t="s">
        <v>647</v>
      </c>
      <c r="C160" s="77"/>
      <c r="D160" s="12" t="s">
        <v>1178</v>
      </c>
      <c r="E160" s="25"/>
      <c r="F160" s="30"/>
      <c r="G160" s="154">
        <v>144.05000000000001</v>
      </c>
      <c r="H160" s="154">
        <f t="shared" si="21"/>
        <v>158.46</v>
      </c>
      <c r="I160" s="93">
        <f t="shared" si="24"/>
        <v>31.692000000000004</v>
      </c>
      <c r="J160" s="94">
        <f t="shared" si="25"/>
        <v>190.15200000000002</v>
      </c>
      <c r="K160" s="200">
        <f t="shared" si="22"/>
        <v>228.18</v>
      </c>
      <c r="L160" s="76">
        <f t="shared" si="23"/>
        <v>10.003471017007982</v>
      </c>
    </row>
    <row r="161" spans="1:12" ht="36" customHeight="1" x14ac:dyDescent="0.25">
      <c r="A161" s="73" t="s">
        <v>1048</v>
      </c>
      <c r="B161" s="28" t="s">
        <v>647</v>
      </c>
      <c r="C161" s="77"/>
      <c r="D161" s="12" t="s">
        <v>1178</v>
      </c>
      <c r="E161" s="25"/>
      <c r="F161" s="30"/>
      <c r="G161" s="154">
        <v>159.80000000000001</v>
      </c>
      <c r="H161" s="154">
        <f t="shared" si="21"/>
        <v>175.78</v>
      </c>
      <c r="I161" s="93">
        <f t="shared" si="24"/>
        <v>35.155999999999999</v>
      </c>
      <c r="J161" s="94">
        <f t="shared" si="25"/>
        <v>210.93600000000001</v>
      </c>
      <c r="K161" s="200">
        <f t="shared" si="22"/>
        <v>253.12</v>
      </c>
      <c r="L161" s="76">
        <f t="shared" si="23"/>
        <v>9.9999999999999858</v>
      </c>
    </row>
    <row r="162" spans="1:12" ht="36" customHeight="1" x14ac:dyDescent="0.25">
      <c r="A162" s="73" t="s">
        <v>595</v>
      </c>
      <c r="B162" s="4" t="s">
        <v>596</v>
      </c>
      <c r="C162" s="4"/>
      <c r="D162" s="12"/>
      <c r="E162" s="25"/>
      <c r="F162" s="30"/>
      <c r="G162" s="154">
        <v>212.11</v>
      </c>
      <c r="H162" s="154">
        <f t="shared" si="21"/>
        <v>233.32</v>
      </c>
      <c r="I162" s="93">
        <f t="shared" si="24"/>
        <v>46.664000000000001</v>
      </c>
      <c r="J162" s="94">
        <f t="shared" si="25"/>
        <v>279.98399999999998</v>
      </c>
      <c r="K162" s="200">
        <f t="shared" si="22"/>
        <v>335.98</v>
      </c>
      <c r="L162" s="76">
        <f t="shared" si="23"/>
        <v>9.9995285465088699</v>
      </c>
    </row>
    <row r="163" spans="1:12" ht="26.25" customHeight="1" x14ac:dyDescent="0.25">
      <c r="A163" s="73" t="s">
        <v>1262</v>
      </c>
      <c r="B163" s="28" t="s">
        <v>647</v>
      </c>
      <c r="C163" s="4"/>
      <c r="D163" s="12" t="s">
        <v>1263</v>
      </c>
      <c r="E163" s="25"/>
      <c r="F163" s="12"/>
      <c r="G163" s="154">
        <v>12.94</v>
      </c>
      <c r="H163" s="154">
        <f t="shared" si="21"/>
        <v>14.23</v>
      </c>
      <c r="I163" s="96">
        <f t="shared" si="24"/>
        <v>2.8460000000000001</v>
      </c>
      <c r="J163" s="97">
        <f t="shared" si="25"/>
        <v>17.076000000000001</v>
      </c>
      <c r="K163" s="200">
        <f t="shared" si="22"/>
        <v>20.49</v>
      </c>
      <c r="L163" s="76">
        <f t="shared" si="23"/>
        <v>9.9690880989180926</v>
      </c>
    </row>
    <row r="164" spans="1:12" ht="31.5" customHeight="1" x14ac:dyDescent="0.25">
      <c r="A164" s="73" t="s">
        <v>1261</v>
      </c>
      <c r="B164" s="28" t="s">
        <v>647</v>
      </c>
      <c r="C164" s="4"/>
      <c r="D164" s="12" t="s">
        <v>1264</v>
      </c>
      <c r="E164" s="25"/>
      <c r="F164" s="12"/>
      <c r="G164" s="154">
        <v>13.38</v>
      </c>
      <c r="H164" s="154">
        <f t="shared" si="21"/>
        <v>14.72</v>
      </c>
      <c r="I164" s="96">
        <f t="shared" si="24"/>
        <v>2.9440000000000004</v>
      </c>
      <c r="J164" s="97">
        <f t="shared" si="25"/>
        <v>17.664000000000001</v>
      </c>
      <c r="K164" s="200">
        <f t="shared" si="22"/>
        <v>21.2</v>
      </c>
      <c r="L164" s="76">
        <f t="shared" si="23"/>
        <v>10.014947683109114</v>
      </c>
    </row>
    <row r="165" spans="1:12" ht="29.25" customHeight="1" x14ac:dyDescent="0.25">
      <c r="A165" s="73" t="s">
        <v>1132</v>
      </c>
      <c r="B165" s="28" t="s">
        <v>647</v>
      </c>
      <c r="C165" s="4"/>
      <c r="D165" s="12" t="s">
        <v>1125</v>
      </c>
      <c r="E165" s="25"/>
      <c r="F165" s="12"/>
      <c r="G165" s="154">
        <v>15.08</v>
      </c>
      <c r="H165" s="154">
        <f t="shared" si="21"/>
        <v>16.59</v>
      </c>
      <c r="I165" s="96">
        <f t="shared" si="24"/>
        <v>3.3180000000000001</v>
      </c>
      <c r="J165" s="97">
        <f t="shared" si="25"/>
        <v>19.908000000000001</v>
      </c>
      <c r="K165" s="200">
        <f t="shared" si="22"/>
        <v>23.89</v>
      </c>
      <c r="L165" s="76">
        <f t="shared" si="23"/>
        <v>10.013262599469485</v>
      </c>
    </row>
    <row r="166" spans="1:12" ht="8.25" customHeight="1" x14ac:dyDescent="0.25">
      <c r="A166" s="73"/>
      <c r="B166" s="28"/>
      <c r="C166" s="4"/>
      <c r="D166" s="12"/>
      <c r="E166" s="25"/>
      <c r="F166" s="12"/>
      <c r="G166" s="154">
        <v>0</v>
      </c>
      <c r="H166" s="154">
        <f t="shared" si="21"/>
        <v>0</v>
      </c>
      <c r="I166" s="96"/>
      <c r="J166" s="97"/>
      <c r="K166" s="200"/>
      <c r="L166" s="76" t="e">
        <f t="shared" si="23"/>
        <v>#DIV/0!</v>
      </c>
    </row>
    <row r="167" spans="1:12" ht="21.75" customHeight="1" x14ac:dyDescent="0.25">
      <c r="A167" s="73" t="s">
        <v>238</v>
      </c>
      <c r="B167" s="28" t="s">
        <v>647</v>
      </c>
      <c r="C167" s="77"/>
      <c r="D167" s="12" t="s">
        <v>237</v>
      </c>
      <c r="E167" s="25"/>
      <c r="F167" s="30"/>
      <c r="G167" s="154">
        <v>12.77</v>
      </c>
      <c r="H167" s="154">
        <f>ROUND(G167*1.05,2)</f>
        <v>13.41</v>
      </c>
      <c r="I167" s="93">
        <f t="shared" ref="I167:I189" si="26">H167*20%</f>
        <v>2.6820000000000004</v>
      </c>
      <c r="J167" s="94">
        <f t="shared" ref="J167:J189" si="27">H167+I167</f>
        <v>16.091999999999999</v>
      </c>
      <c r="K167" s="200">
        <f t="shared" si="22"/>
        <v>19.309999999999999</v>
      </c>
      <c r="L167" s="76">
        <f t="shared" si="23"/>
        <v>5.0117462803445534</v>
      </c>
    </row>
    <row r="168" spans="1:12" ht="34.5" customHeight="1" x14ac:dyDescent="0.25">
      <c r="A168" s="73" t="s">
        <v>1698</v>
      </c>
      <c r="B168" s="28" t="s">
        <v>647</v>
      </c>
      <c r="C168" s="77"/>
      <c r="D168" s="12" t="s">
        <v>1699</v>
      </c>
      <c r="E168" s="25"/>
      <c r="F168" s="30"/>
      <c r="G168" s="154">
        <v>42.2</v>
      </c>
      <c r="H168" s="154">
        <f t="shared" ref="H168:H173" si="28">ROUND(G168*1.05,2)</f>
        <v>44.31</v>
      </c>
      <c r="I168" s="93">
        <f t="shared" si="26"/>
        <v>8.8620000000000001</v>
      </c>
      <c r="J168" s="94">
        <f t="shared" si="27"/>
        <v>53.172000000000004</v>
      </c>
      <c r="K168" s="200">
        <f t="shared" si="22"/>
        <v>63.81</v>
      </c>
      <c r="L168" s="76">
        <f t="shared" si="23"/>
        <v>5</v>
      </c>
    </row>
    <row r="169" spans="1:12" ht="20.25" customHeight="1" x14ac:dyDescent="0.25">
      <c r="A169" s="73" t="s">
        <v>239</v>
      </c>
      <c r="B169" s="28" t="s">
        <v>647</v>
      </c>
      <c r="C169" s="77"/>
      <c r="D169" s="12" t="s">
        <v>240</v>
      </c>
      <c r="E169" s="25"/>
      <c r="F169" s="30"/>
      <c r="G169" s="154">
        <v>32.18</v>
      </c>
      <c r="H169" s="154">
        <f t="shared" si="28"/>
        <v>33.79</v>
      </c>
      <c r="I169" s="93">
        <f t="shared" si="26"/>
        <v>6.758</v>
      </c>
      <c r="J169" s="94">
        <f t="shared" si="27"/>
        <v>40.548000000000002</v>
      </c>
      <c r="K169" s="200">
        <f t="shared" si="22"/>
        <v>48.66</v>
      </c>
      <c r="L169" s="76">
        <f t="shared" si="23"/>
        <v>5.0031075201988813</v>
      </c>
    </row>
    <row r="170" spans="1:12" ht="21.75" customHeight="1" x14ac:dyDescent="0.25">
      <c r="A170" s="78" t="s">
        <v>241</v>
      </c>
      <c r="B170" s="28" t="s">
        <v>647</v>
      </c>
      <c r="C170" s="77"/>
      <c r="D170" s="12" t="s">
        <v>242</v>
      </c>
      <c r="E170" s="25"/>
      <c r="F170" s="30" t="s">
        <v>546</v>
      </c>
      <c r="G170" s="154">
        <v>5.43</v>
      </c>
      <c r="H170" s="154">
        <f t="shared" si="28"/>
        <v>5.7</v>
      </c>
      <c r="I170" s="93">
        <f t="shared" si="26"/>
        <v>1.1400000000000001</v>
      </c>
      <c r="J170" s="94">
        <f t="shared" si="27"/>
        <v>6.84</v>
      </c>
      <c r="K170" s="200">
        <f t="shared" si="22"/>
        <v>8.2100000000000009</v>
      </c>
      <c r="L170" s="279">
        <f>H170/G170*100-100</f>
        <v>4.9723756906077341</v>
      </c>
    </row>
    <row r="171" spans="1:12" ht="27" customHeight="1" x14ac:dyDescent="0.25">
      <c r="A171" s="73" t="s">
        <v>243</v>
      </c>
      <c r="B171" s="28" t="s">
        <v>647</v>
      </c>
      <c r="C171" s="77"/>
      <c r="D171" s="12" t="s">
        <v>244</v>
      </c>
      <c r="E171" s="25"/>
      <c r="F171" s="30"/>
      <c r="G171" s="154">
        <v>7.74</v>
      </c>
      <c r="H171" s="154">
        <f t="shared" si="28"/>
        <v>8.1300000000000008</v>
      </c>
      <c r="I171" s="93">
        <f t="shared" si="26"/>
        <v>1.6260000000000003</v>
      </c>
      <c r="J171" s="94">
        <f t="shared" si="27"/>
        <v>9.7560000000000002</v>
      </c>
      <c r="K171" s="200">
        <f t="shared" si="22"/>
        <v>11.71</v>
      </c>
      <c r="L171" s="279">
        <f t="shared" ref="L171:L232" si="29">H171/G171*100-100</f>
        <v>5.038759689922486</v>
      </c>
    </row>
    <row r="172" spans="1:12" ht="23.25" hidden="1" customHeight="1" x14ac:dyDescent="0.25">
      <c r="A172" s="73" t="s">
        <v>271</v>
      </c>
      <c r="B172" s="28" t="s">
        <v>647</v>
      </c>
      <c r="C172" s="77"/>
      <c r="D172" s="12"/>
      <c r="E172" s="25"/>
      <c r="F172" s="30"/>
      <c r="G172" s="154">
        <v>9.4600000000000009</v>
      </c>
      <c r="H172" s="154">
        <f t="shared" si="28"/>
        <v>9.93</v>
      </c>
      <c r="I172" s="93">
        <f t="shared" si="26"/>
        <v>1.986</v>
      </c>
      <c r="J172" s="94">
        <f t="shared" si="27"/>
        <v>11.916</v>
      </c>
      <c r="K172" s="200">
        <f t="shared" si="22"/>
        <v>14.3</v>
      </c>
      <c r="L172" s="279">
        <f t="shared" si="29"/>
        <v>4.9682875264270336</v>
      </c>
    </row>
    <row r="173" spans="1:12" ht="25.5" customHeight="1" x14ac:dyDescent="0.25">
      <c r="A173" s="73" t="s">
        <v>93</v>
      </c>
      <c r="B173" s="28" t="s">
        <v>647</v>
      </c>
      <c r="C173" s="4"/>
      <c r="D173" s="12" t="s">
        <v>125</v>
      </c>
      <c r="E173" s="25"/>
      <c r="F173" s="12"/>
      <c r="G173" s="154">
        <v>7.92</v>
      </c>
      <c r="H173" s="154">
        <f t="shared" si="28"/>
        <v>8.32</v>
      </c>
      <c r="I173" s="93">
        <f t="shared" si="26"/>
        <v>1.6640000000000001</v>
      </c>
      <c r="J173" s="94">
        <f t="shared" si="27"/>
        <v>9.984</v>
      </c>
      <c r="K173" s="200">
        <f t="shared" si="22"/>
        <v>11.98</v>
      </c>
      <c r="L173" s="279">
        <f t="shared" si="29"/>
        <v>5.0505050505050662</v>
      </c>
    </row>
    <row r="174" spans="1:12" ht="19.5" customHeight="1" x14ac:dyDescent="0.25">
      <c r="A174" s="78" t="s">
        <v>526</v>
      </c>
      <c r="B174" s="4" t="s">
        <v>527</v>
      </c>
      <c r="C174" s="4"/>
      <c r="D174" s="12" t="s">
        <v>528</v>
      </c>
      <c r="E174" s="25"/>
      <c r="F174" s="12"/>
      <c r="G174" s="154">
        <v>15.71</v>
      </c>
      <c r="H174" s="154">
        <f>ROUND(G174*1.1,2)</f>
        <v>17.28</v>
      </c>
      <c r="I174" s="93">
        <f t="shared" si="26"/>
        <v>3.4560000000000004</v>
      </c>
      <c r="J174" s="94">
        <f t="shared" si="27"/>
        <v>20.736000000000001</v>
      </c>
      <c r="K174" s="200">
        <f t="shared" si="22"/>
        <v>24.88</v>
      </c>
      <c r="L174" s="279">
        <f t="shared" si="29"/>
        <v>9.993634627625724</v>
      </c>
    </row>
    <row r="175" spans="1:12" ht="19.5" customHeight="1" x14ac:dyDescent="0.25">
      <c r="A175" s="78" t="s">
        <v>1107</v>
      </c>
      <c r="B175" s="4" t="s">
        <v>426</v>
      </c>
      <c r="C175" s="4"/>
      <c r="D175" s="12" t="s">
        <v>528</v>
      </c>
      <c r="E175" s="25"/>
      <c r="F175" s="12"/>
      <c r="G175" s="154">
        <v>18.54</v>
      </c>
      <c r="H175" s="154">
        <f>ROUND(G175*1.05,2)</f>
        <v>19.47</v>
      </c>
      <c r="I175" s="96">
        <f t="shared" si="26"/>
        <v>3.8940000000000001</v>
      </c>
      <c r="J175" s="97">
        <f t="shared" si="27"/>
        <v>23.363999999999997</v>
      </c>
      <c r="K175" s="200">
        <f t="shared" si="22"/>
        <v>28.04</v>
      </c>
      <c r="L175" s="279">
        <f t="shared" si="29"/>
        <v>5.0161812297734514</v>
      </c>
    </row>
    <row r="176" spans="1:12" ht="19.5" customHeight="1" x14ac:dyDescent="0.25">
      <c r="A176" s="78" t="s">
        <v>1798</v>
      </c>
      <c r="B176" s="28" t="s">
        <v>647</v>
      </c>
      <c r="C176" s="4"/>
      <c r="D176" s="12" t="s">
        <v>1799</v>
      </c>
      <c r="E176" s="25"/>
      <c r="F176" s="12"/>
      <c r="G176" s="154">
        <v>22.5</v>
      </c>
      <c r="H176" s="154">
        <f>ROUND(G176*1.1,2)</f>
        <v>24.75</v>
      </c>
      <c r="I176" s="96">
        <f t="shared" si="26"/>
        <v>4.95</v>
      </c>
      <c r="J176" s="97">
        <f t="shared" si="27"/>
        <v>29.7</v>
      </c>
      <c r="K176" s="200">
        <f t="shared" si="22"/>
        <v>35.64</v>
      </c>
      <c r="L176" s="279">
        <f t="shared" si="29"/>
        <v>10.000000000000014</v>
      </c>
    </row>
    <row r="177" spans="1:12" ht="21.75" customHeight="1" x14ac:dyDescent="0.25">
      <c r="A177" s="78" t="s">
        <v>515</v>
      </c>
      <c r="B177" s="28" t="s">
        <v>647</v>
      </c>
      <c r="C177" s="4"/>
      <c r="D177" s="12" t="s">
        <v>361</v>
      </c>
      <c r="E177" s="25" t="s">
        <v>479</v>
      </c>
      <c r="F177" s="12"/>
      <c r="G177" s="154">
        <v>31.36</v>
      </c>
      <c r="H177" s="154">
        <f t="shared" ref="H177:H185" si="30">ROUND(G177*1.1,2)</f>
        <v>34.5</v>
      </c>
      <c r="I177" s="93">
        <f t="shared" si="26"/>
        <v>6.9</v>
      </c>
      <c r="J177" s="94">
        <f t="shared" si="27"/>
        <v>41.4</v>
      </c>
      <c r="K177" s="200">
        <f t="shared" si="22"/>
        <v>49.68</v>
      </c>
      <c r="L177" s="279">
        <f t="shared" si="29"/>
        <v>10.012755102040828</v>
      </c>
    </row>
    <row r="178" spans="1:12" ht="21.75" customHeight="1" x14ac:dyDescent="0.25">
      <c r="A178" s="78" t="s">
        <v>516</v>
      </c>
      <c r="B178" s="28" t="s">
        <v>647</v>
      </c>
      <c r="C178" s="4"/>
      <c r="D178" s="12" t="s">
        <v>362</v>
      </c>
      <c r="E178" s="25" t="s">
        <v>479</v>
      </c>
      <c r="F178" s="12"/>
      <c r="G178" s="154">
        <v>33.770000000000003</v>
      </c>
      <c r="H178" s="154">
        <f t="shared" si="30"/>
        <v>37.15</v>
      </c>
      <c r="I178" s="93">
        <f t="shared" si="26"/>
        <v>7.43</v>
      </c>
      <c r="J178" s="94">
        <f t="shared" si="27"/>
        <v>44.58</v>
      </c>
      <c r="K178" s="200">
        <f t="shared" si="22"/>
        <v>53.5</v>
      </c>
      <c r="L178" s="279">
        <f t="shared" si="29"/>
        <v>10.008883624518788</v>
      </c>
    </row>
    <row r="179" spans="1:12" ht="21.75" customHeight="1" x14ac:dyDescent="0.25">
      <c r="A179" s="78" t="s">
        <v>245</v>
      </c>
      <c r="B179" s="28" t="s">
        <v>647</v>
      </c>
      <c r="C179" s="4"/>
      <c r="D179" s="12" t="s">
        <v>469</v>
      </c>
      <c r="E179" s="25"/>
      <c r="F179" s="12"/>
      <c r="G179" s="154">
        <v>33.770000000000003</v>
      </c>
      <c r="H179" s="154">
        <f t="shared" si="30"/>
        <v>37.15</v>
      </c>
      <c r="I179" s="93">
        <f t="shared" si="26"/>
        <v>7.43</v>
      </c>
      <c r="J179" s="94">
        <f t="shared" si="27"/>
        <v>44.58</v>
      </c>
      <c r="K179" s="200">
        <f t="shared" si="22"/>
        <v>53.5</v>
      </c>
      <c r="L179" s="279">
        <f t="shared" si="29"/>
        <v>10.008883624518788</v>
      </c>
    </row>
    <row r="180" spans="1:12" ht="21.75" customHeight="1" x14ac:dyDescent="0.25">
      <c r="A180" s="78" t="s">
        <v>260</v>
      </c>
      <c r="B180" s="28" t="s">
        <v>647</v>
      </c>
      <c r="C180" s="4"/>
      <c r="D180" s="12" t="s">
        <v>468</v>
      </c>
      <c r="E180" s="25"/>
      <c r="F180" s="12"/>
      <c r="G180" s="154">
        <v>34.619999999999997</v>
      </c>
      <c r="H180" s="154">
        <f t="shared" si="30"/>
        <v>38.08</v>
      </c>
      <c r="I180" s="93">
        <f t="shared" si="26"/>
        <v>7.6159999999999997</v>
      </c>
      <c r="J180" s="94">
        <f t="shared" si="27"/>
        <v>45.695999999999998</v>
      </c>
      <c r="K180" s="200">
        <f t="shared" si="22"/>
        <v>54.84</v>
      </c>
      <c r="L180" s="279">
        <f t="shared" si="29"/>
        <v>9.9942229924898811</v>
      </c>
    </row>
    <row r="181" spans="1:12" ht="21.75" customHeight="1" x14ac:dyDescent="0.25">
      <c r="A181" s="78" t="s">
        <v>8</v>
      </c>
      <c r="B181" s="28" t="s">
        <v>647</v>
      </c>
      <c r="C181" s="4"/>
      <c r="D181" s="12" t="s">
        <v>467</v>
      </c>
      <c r="E181" s="25"/>
      <c r="F181" s="12"/>
      <c r="G181" s="154">
        <v>34.619999999999997</v>
      </c>
      <c r="H181" s="154">
        <f t="shared" si="30"/>
        <v>38.08</v>
      </c>
      <c r="I181" s="93">
        <f t="shared" si="26"/>
        <v>7.6159999999999997</v>
      </c>
      <c r="J181" s="94">
        <f t="shared" si="27"/>
        <v>45.695999999999998</v>
      </c>
      <c r="K181" s="200">
        <f t="shared" si="22"/>
        <v>54.84</v>
      </c>
      <c r="L181" s="279">
        <f t="shared" si="29"/>
        <v>9.9942229924898811</v>
      </c>
    </row>
    <row r="182" spans="1:12" ht="30.75" customHeight="1" x14ac:dyDescent="0.25">
      <c r="A182" s="73" t="s">
        <v>1068</v>
      </c>
      <c r="B182" s="28" t="s">
        <v>647</v>
      </c>
      <c r="C182" s="4"/>
      <c r="D182" s="12" t="s">
        <v>612</v>
      </c>
      <c r="E182" s="25"/>
      <c r="F182" s="12"/>
      <c r="G182" s="154">
        <v>45.33</v>
      </c>
      <c r="H182" s="154">
        <f t="shared" si="30"/>
        <v>49.86</v>
      </c>
      <c r="I182" s="93">
        <f t="shared" si="26"/>
        <v>9.9720000000000013</v>
      </c>
      <c r="J182" s="94">
        <f t="shared" si="27"/>
        <v>59.832000000000001</v>
      </c>
      <c r="K182" s="200">
        <f t="shared" si="22"/>
        <v>71.8</v>
      </c>
      <c r="L182" s="279">
        <f t="shared" si="29"/>
        <v>9.9933818663137117</v>
      </c>
    </row>
    <row r="183" spans="1:12" ht="31.5" customHeight="1" x14ac:dyDescent="0.25">
      <c r="A183" s="61" t="s">
        <v>1095</v>
      </c>
      <c r="B183" s="28" t="s">
        <v>647</v>
      </c>
      <c r="C183" s="37"/>
      <c r="D183" s="30" t="s">
        <v>1096</v>
      </c>
      <c r="E183" s="54"/>
      <c r="F183" s="30"/>
      <c r="G183" s="154">
        <v>45.02</v>
      </c>
      <c r="H183" s="154">
        <f t="shared" si="30"/>
        <v>49.52</v>
      </c>
      <c r="I183" s="93">
        <f t="shared" si="26"/>
        <v>9.9040000000000017</v>
      </c>
      <c r="J183" s="94">
        <f t="shared" si="27"/>
        <v>59.424000000000007</v>
      </c>
      <c r="K183" s="200">
        <f t="shared" si="22"/>
        <v>71.31</v>
      </c>
      <c r="L183" s="279">
        <f t="shared" si="29"/>
        <v>9.9955575299866695</v>
      </c>
    </row>
    <row r="184" spans="1:12" ht="18" x14ac:dyDescent="0.25">
      <c r="A184" s="60" t="s">
        <v>1302</v>
      </c>
      <c r="B184" s="28" t="s">
        <v>647</v>
      </c>
      <c r="C184" s="37"/>
      <c r="D184" s="30" t="s">
        <v>1186</v>
      </c>
      <c r="E184" s="54"/>
      <c r="F184" s="30"/>
      <c r="G184" s="154">
        <v>39.200000000000003</v>
      </c>
      <c r="H184" s="154">
        <f t="shared" si="30"/>
        <v>43.12</v>
      </c>
      <c r="I184" s="93">
        <f t="shared" si="26"/>
        <v>8.6240000000000006</v>
      </c>
      <c r="J184" s="94">
        <f t="shared" si="27"/>
        <v>51.744</v>
      </c>
      <c r="K184" s="200">
        <f t="shared" si="22"/>
        <v>62.09</v>
      </c>
      <c r="L184" s="279">
        <f t="shared" si="29"/>
        <v>9.9999999999999858</v>
      </c>
    </row>
    <row r="185" spans="1:12" ht="18" x14ac:dyDescent="0.25">
      <c r="A185" s="60" t="s">
        <v>1485</v>
      </c>
      <c r="B185" s="28" t="s">
        <v>647</v>
      </c>
      <c r="C185" s="37"/>
      <c r="D185" s="30" t="s">
        <v>1303</v>
      </c>
      <c r="E185" s="54"/>
      <c r="F185" s="30"/>
      <c r="G185" s="154">
        <v>41.63</v>
      </c>
      <c r="H185" s="154">
        <f t="shared" si="30"/>
        <v>45.79</v>
      </c>
      <c r="I185" s="93">
        <f t="shared" si="26"/>
        <v>9.1579999999999995</v>
      </c>
      <c r="J185" s="94">
        <f t="shared" si="27"/>
        <v>54.948</v>
      </c>
      <c r="K185" s="200">
        <f t="shared" si="22"/>
        <v>65.94</v>
      </c>
      <c r="L185" s="279">
        <f t="shared" si="29"/>
        <v>9.9927936584194015</v>
      </c>
    </row>
    <row r="186" spans="1:12" ht="39" customHeight="1" x14ac:dyDescent="0.25">
      <c r="A186" s="109" t="s">
        <v>786</v>
      </c>
      <c r="B186" s="28" t="s">
        <v>647</v>
      </c>
      <c r="C186" s="4"/>
      <c r="D186" s="12" t="s">
        <v>752</v>
      </c>
      <c r="E186" s="25"/>
      <c r="F186" s="12"/>
      <c r="G186" s="154">
        <v>33.67</v>
      </c>
      <c r="H186" s="154">
        <f>ROUND(G186*1.05,2)</f>
        <v>35.35</v>
      </c>
      <c r="I186" s="176">
        <f t="shared" si="26"/>
        <v>7.07</v>
      </c>
      <c r="J186" s="177">
        <f t="shared" si="27"/>
        <v>42.42</v>
      </c>
      <c r="K186" s="200">
        <f t="shared" si="22"/>
        <v>50.9</v>
      </c>
      <c r="L186" s="279">
        <f t="shared" si="29"/>
        <v>4.9896049896049846</v>
      </c>
    </row>
    <row r="187" spans="1:12" ht="18" x14ac:dyDescent="0.25">
      <c r="A187" s="73" t="s">
        <v>854</v>
      </c>
      <c r="B187" s="28" t="s">
        <v>647</v>
      </c>
      <c r="C187" s="4"/>
      <c r="D187" s="406" t="s">
        <v>853</v>
      </c>
      <c r="E187" s="407"/>
      <c r="F187" s="407"/>
      <c r="G187" s="154">
        <v>130.21</v>
      </c>
      <c r="H187" s="154">
        <f>ROUND(G187*1,2)</f>
        <v>130.21</v>
      </c>
      <c r="I187" s="96">
        <f t="shared" si="26"/>
        <v>26.042000000000002</v>
      </c>
      <c r="J187" s="97">
        <f t="shared" si="27"/>
        <v>156.25200000000001</v>
      </c>
      <c r="K187" s="200">
        <f t="shared" si="22"/>
        <v>187.5</v>
      </c>
      <c r="L187" s="279">
        <f t="shared" si="29"/>
        <v>0</v>
      </c>
    </row>
    <row r="188" spans="1:12" ht="39" customHeight="1" x14ac:dyDescent="0.25">
      <c r="A188" s="73" t="s">
        <v>656</v>
      </c>
      <c r="B188" s="28" t="s">
        <v>647</v>
      </c>
      <c r="C188" s="180"/>
      <c r="D188" s="300" t="s">
        <v>597</v>
      </c>
      <c r="E188" s="25"/>
      <c r="F188" s="12"/>
      <c r="G188" s="154">
        <v>130.21</v>
      </c>
      <c r="H188" s="154">
        <f t="shared" ref="H188:H190" si="31">ROUND(G188*1,2)</f>
        <v>130.21</v>
      </c>
      <c r="I188" s="96">
        <f t="shared" si="26"/>
        <v>26.042000000000002</v>
      </c>
      <c r="J188" s="97">
        <f t="shared" si="27"/>
        <v>156.25200000000001</v>
      </c>
      <c r="K188" s="200">
        <f t="shared" si="22"/>
        <v>187.5</v>
      </c>
      <c r="L188" s="279">
        <f t="shared" si="29"/>
        <v>0</v>
      </c>
    </row>
    <row r="189" spans="1:12" ht="33.75" customHeight="1" x14ac:dyDescent="0.25">
      <c r="A189" s="73" t="s">
        <v>590</v>
      </c>
      <c r="B189" s="28" t="s">
        <v>647</v>
      </c>
      <c r="C189" s="180"/>
      <c r="D189" s="300" t="s">
        <v>598</v>
      </c>
      <c r="E189" s="25"/>
      <c r="F189" s="12"/>
      <c r="G189" s="154">
        <v>130.21</v>
      </c>
      <c r="H189" s="154">
        <f t="shared" si="31"/>
        <v>130.21</v>
      </c>
      <c r="I189" s="96">
        <f t="shared" si="26"/>
        <v>26.042000000000002</v>
      </c>
      <c r="J189" s="97">
        <f t="shared" si="27"/>
        <v>156.25200000000001</v>
      </c>
      <c r="K189" s="200">
        <f t="shared" si="22"/>
        <v>187.5</v>
      </c>
      <c r="L189" s="279">
        <f t="shared" si="29"/>
        <v>0</v>
      </c>
    </row>
    <row r="190" spans="1:12" ht="12" customHeight="1" x14ac:dyDescent="0.25">
      <c r="A190" s="144"/>
      <c r="B190" s="77"/>
      <c r="C190" s="77"/>
      <c r="D190" s="30"/>
      <c r="E190" s="30"/>
      <c r="F190" s="30"/>
      <c r="G190" s="154"/>
      <c r="H190" s="154">
        <f t="shared" si="31"/>
        <v>0</v>
      </c>
      <c r="I190" s="77"/>
      <c r="J190" s="275"/>
      <c r="K190" s="200"/>
      <c r="L190" s="279" t="e">
        <f t="shared" si="29"/>
        <v>#DIV/0!</v>
      </c>
    </row>
    <row r="191" spans="1:12" ht="30.75" x14ac:dyDescent="0.25">
      <c r="A191" s="73" t="s">
        <v>1797</v>
      </c>
      <c r="B191" s="91" t="s">
        <v>1796</v>
      </c>
      <c r="C191" s="4"/>
      <c r="D191" s="190" t="s">
        <v>1438</v>
      </c>
      <c r="E191" s="25"/>
      <c r="F191" s="12"/>
      <c r="G191" s="154">
        <v>2.74</v>
      </c>
      <c r="H191" s="154">
        <f>ROUND(G191*1.05,2)</f>
        <v>2.88</v>
      </c>
      <c r="I191" s="93">
        <f t="shared" ref="I191:I196" si="32">H191*20%</f>
        <v>0.57599999999999996</v>
      </c>
      <c r="J191" s="94">
        <f t="shared" ref="J191:J196" si="33">H191+I191</f>
        <v>3.456</v>
      </c>
      <c r="K191" s="200">
        <f t="shared" si="22"/>
        <v>4.1500000000000004</v>
      </c>
      <c r="L191" s="279">
        <f t="shared" si="29"/>
        <v>5.1094890510948687</v>
      </c>
    </row>
    <row r="192" spans="1:12" ht="35.25" customHeight="1" x14ac:dyDescent="0.25">
      <c r="A192" s="73" t="s">
        <v>142</v>
      </c>
      <c r="B192" s="28" t="s">
        <v>647</v>
      </c>
      <c r="C192" s="4"/>
      <c r="D192" s="190" t="s">
        <v>1439</v>
      </c>
      <c r="E192" s="25"/>
      <c r="F192" s="12"/>
      <c r="G192" s="154">
        <v>3.17</v>
      </c>
      <c r="H192" s="154">
        <f t="shared" ref="H192:H194" si="34">ROUND(G192*1.05,2)</f>
        <v>3.33</v>
      </c>
      <c r="I192" s="93">
        <f t="shared" si="32"/>
        <v>0.66600000000000004</v>
      </c>
      <c r="J192" s="94">
        <f t="shared" si="33"/>
        <v>3.996</v>
      </c>
      <c r="K192" s="200">
        <f t="shared" si="22"/>
        <v>4.8</v>
      </c>
      <c r="L192" s="279">
        <f t="shared" si="29"/>
        <v>5.047318611987393</v>
      </c>
    </row>
    <row r="193" spans="1:12" ht="45" customHeight="1" x14ac:dyDescent="0.25">
      <c r="A193" s="73" t="s">
        <v>141</v>
      </c>
      <c r="B193" s="28" t="s">
        <v>647</v>
      </c>
      <c r="C193" s="4"/>
      <c r="D193" s="190" t="s">
        <v>1441</v>
      </c>
      <c r="E193" s="25"/>
      <c r="F193" s="12"/>
      <c r="G193" s="154">
        <v>3.92</v>
      </c>
      <c r="H193" s="154">
        <f t="shared" si="34"/>
        <v>4.12</v>
      </c>
      <c r="I193" s="93">
        <f t="shared" si="32"/>
        <v>0.82400000000000007</v>
      </c>
      <c r="J193" s="94">
        <f t="shared" si="33"/>
        <v>4.944</v>
      </c>
      <c r="K193" s="200">
        <f t="shared" si="22"/>
        <v>5.93</v>
      </c>
      <c r="L193" s="279">
        <f t="shared" si="29"/>
        <v>5.1020408163265216</v>
      </c>
    </row>
    <row r="194" spans="1:12" ht="35.25" customHeight="1" x14ac:dyDescent="0.25">
      <c r="A194" s="73" t="s">
        <v>1516</v>
      </c>
      <c r="B194" s="28" t="s">
        <v>647</v>
      </c>
      <c r="C194" s="4"/>
      <c r="D194" s="190" t="s">
        <v>1440</v>
      </c>
      <c r="E194" s="25"/>
      <c r="F194" s="12"/>
      <c r="G194" s="154">
        <v>6.44</v>
      </c>
      <c r="H194" s="154">
        <f t="shared" si="34"/>
        <v>6.76</v>
      </c>
      <c r="I194" s="93">
        <f t="shared" si="32"/>
        <v>1.3520000000000001</v>
      </c>
      <c r="J194" s="94">
        <f t="shared" si="33"/>
        <v>8.1120000000000001</v>
      </c>
      <c r="K194" s="200">
        <f t="shared" si="22"/>
        <v>9.73</v>
      </c>
      <c r="L194" s="279">
        <f t="shared" si="29"/>
        <v>4.9689440993788736</v>
      </c>
    </row>
    <row r="195" spans="1:12" ht="18.75" customHeight="1" x14ac:dyDescent="0.25">
      <c r="A195" s="73" t="s">
        <v>568</v>
      </c>
      <c r="B195" s="10" t="s">
        <v>569</v>
      </c>
      <c r="C195" s="10"/>
      <c r="D195" s="12"/>
      <c r="E195" s="25"/>
      <c r="F195" s="12"/>
      <c r="G195" s="154">
        <v>101.15</v>
      </c>
      <c r="H195" s="154">
        <f>ROUND(G195*1.1,2)</f>
        <v>111.27</v>
      </c>
      <c r="I195" s="142">
        <f t="shared" si="32"/>
        <v>22.254000000000001</v>
      </c>
      <c r="J195" s="131">
        <f t="shared" si="33"/>
        <v>133.524</v>
      </c>
      <c r="K195" s="200">
        <f t="shared" si="22"/>
        <v>160.22999999999999</v>
      </c>
      <c r="L195" s="279">
        <f t="shared" si="29"/>
        <v>10.004943153732057</v>
      </c>
    </row>
    <row r="196" spans="1:12" ht="21" customHeight="1" x14ac:dyDescent="0.25">
      <c r="A196" s="73" t="s">
        <v>9</v>
      </c>
      <c r="B196" s="10" t="s">
        <v>535</v>
      </c>
      <c r="C196" s="10"/>
      <c r="D196" s="12"/>
      <c r="E196" s="25"/>
      <c r="F196" s="12"/>
      <c r="G196" s="154">
        <v>194.67</v>
      </c>
      <c r="H196" s="154">
        <f>ROUND(G196*1.1,2)</f>
        <v>214.14</v>
      </c>
      <c r="I196" s="142">
        <f t="shared" si="32"/>
        <v>42.828000000000003</v>
      </c>
      <c r="J196" s="131">
        <f t="shared" si="33"/>
        <v>256.96799999999996</v>
      </c>
      <c r="K196" s="200">
        <f t="shared" si="22"/>
        <v>308.36</v>
      </c>
      <c r="L196" s="279">
        <f t="shared" si="29"/>
        <v>10.001541069502238</v>
      </c>
    </row>
    <row r="197" spans="1:12" ht="9.75" customHeight="1" x14ac:dyDescent="0.25">
      <c r="A197" s="73"/>
      <c r="B197" s="10"/>
      <c r="C197" s="10"/>
      <c r="D197" s="12"/>
      <c r="E197" s="25"/>
      <c r="F197" s="12"/>
      <c r="G197" s="154"/>
      <c r="H197" s="154">
        <f t="shared" ref="H197" si="35">ROUND(G197*1.1,2)</f>
        <v>0</v>
      </c>
      <c r="I197" s="132"/>
      <c r="J197" s="130"/>
      <c r="K197" s="200">
        <f t="shared" si="22"/>
        <v>0</v>
      </c>
      <c r="L197" s="279" t="e">
        <f t="shared" si="29"/>
        <v>#DIV/0!</v>
      </c>
    </row>
    <row r="198" spans="1:12" ht="18" x14ac:dyDescent="0.25">
      <c r="A198" s="181" t="s">
        <v>1009</v>
      </c>
      <c r="B198" s="4"/>
      <c r="C198" s="4"/>
      <c r="D198" s="191" t="s">
        <v>1437</v>
      </c>
      <c r="E198" s="25"/>
      <c r="F198" s="12"/>
      <c r="G198" s="154">
        <v>4.2300000000000004</v>
      </c>
      <c r="H198" s="154">
        <f>ROUND(G198*1,2)</f>
        <v>4.2300000000000004</v>
      </c>
      <c r="I198" s="93">
        <f t="shared" ref="I198:I209" si="36">H198*20%</f>
        <v>0.84600000000000009</v>
      </c>
      <c r="J198" s="94">
        <f t="shared" ref="J198:J209" si="37">H198+I198</f>
        <v>5.0760000000000005</v>
      </c>
      <c r="K198" s="200">
        <f t="shared" si="22"/>
        <v>6.09</v>
      </c>
      <c r="L198" s="279">
        <f t="shared" si="29"/>
        <v>0</v>
      </c>
    </row>
    <row r="199" spans="1:12" ht="18" x14ac:dyDescent="0.25">
      <c r="A199" s="78" t="s">
        <v>1582</v>
      </c>
      <c r="B199" s="4"/>
      <c r="C199" s="4"/>
      <c r="D199" s="192" t="s">
        <v>1431</v>
      </c>
      <c r="E199" s="25"/>
      <c r="F199" s="12"/>
      <c r="G199" s="154">
        <v>3.28</v>
      </c>
      <c r="H199" s="154">
        <f t="shared" ref="H199:H200" si="38">ROUND(G199*1,2)</f>
        <v>3.28</v>
      </c>
      <c r="I199" s="96">
        <f t="shared" si="36"/>
        <v>0.65600000000000003</v>
      </c>
      <c r="J199" s="97">
        <f t="shared" si="37"/>
        <v>3.9359999999999999</v>
      </c>
      <c r="K199" s="200">
        <f t="shared" si="22"/>
        <v>4.72</v>
      </c>
      <c r="L199" s="279">
        <f t="shared" si="29"/>
        <v>0</v>
      </c>
    </row>
    <row r="200" spans="1:12" ht="18" x14ac:dyDescent="0.25">
      <c r="A200" s="78" t="s">
        <v>464</v>
      </c>
      <c r="B200" s="4"/>
      <c r="C200" s="4"/>
      <c r="D200" s="192" t="s">
        <v>1430</v>
      </c>
      <c r="E200" s="25"/>
      <c r="F200" s="12"/>
      <c r="G200" s="154">
        <v>3.94</v>
      </c>
      <c r="H200" s="154">
        <f t="shared" si="38"/>
        <v>3.94</v>
      </c>
      <c r="I200" s="93">
        <f t="shared" si="36"/>
        <v>0.78800000000000003</v>
      </c>
      <c r="J200" s="94">
        <f t="shared" si="37"/>
        <v>4.7279999999999998</v>
      </c>
      <c r="K200" s="200">
        <f t="shared" si="22"/>
        <v>5.67</v>
      </c>
      <c r="L200" s="279">
        <f t="shared" si="29"/>
        <v>0</v>
      </c>
    </row>
    <row r="201" spans="1:12" ht="18" x14ac:dyDescent="0.25">
      <c r="A201" s="78" t="s">
        <v>465</v>
      </c>
      <c r="B201" s="4"/>
      <c r="C201" s="4"/>
      <c r="D201" s="192" t="s">
        <v>1431</v>
      </c>
      <c r="E201" s="25"/>
      <c r="F201" s="12"/>
      <c r="G201" s="154">
        <v>4.97</v>
      </c>
      <c r="H201" s="154">
        <v>4.97</v>
      </c>
      <c r="I201" s="93">
        <f t="shared" si="36"/>
        <v>0.99399999999999999</v>
      </c>
      <c r="J201" s="94">
        <f t="shared" si="37"/>
        <v>5.9639999999999995</v>
      </c>
      <c r="K201" s="200">
        <f t="shared" si="22"/>
        <v>7.16</v>
      </c>
      <c r="L201" s="279">
        <f t="shared" si="29"/>
        <v>0</v>
      </c>
    </row>
    <row r="202" spans="1:12" ht="18" x14ac:dyDescent="0.25">
      <c r="A202" s="78" t="s">
        <v>263</v>
      </c>
      <c r="B202" s="4"/>
      <c r="C202" s="4"/>
      <c r="D202" s="192" t="s">
        <v>1432</v>
      </c>
      <c r="E202" s="25"/>
      <c r="F202" s="12"/>
      <c r="G202" s="154">
        <v>6.17</v>
      </c>
      <c r="H202" s="154">
        <v>6.17</v>
      </c>
      <c r="I202" s="93">
        <f t="shared" si="36"/>
        <v>1.234</v>
      </c>
      <c r="J202" s="94">
        <f t="shared" si="37"/>
        <v>7.4039999999999999</v>
      </c>
      <c r="K202" s="200">
        <f t="shared" si="22"/>
        <v>8.8800000000000008</v>
      </c>
      <c r="L202" s="279">
        <f t="shared" si="29"/>
        <v>0</v>
      </c>
    </row>
    <row r="203" spans="1:12" ht="18" x14ac:dyDescent="0.25">
      <c r="A203" s="78" t="s">
        <v>466</v>
      </c>
      <c r="B203" s="4"/>
      <c r="C203" s="4"/>
      <c r="D203" s="192" t="s">
        <v>1433</v>
      </c>
      <c r="E203" s="25"/>
      <c r="F203" s="12"/>
      <c r="G203" s="154">
        <v>9.09</v>
      </c>
      <c r="H203" s="154">
        <v>9.09</v>
      </c>
      <c r="I203" s="93">
        <f t="shared" si="36"/>
        <v>1.8180000000000001</v>
      </c>
      <c r="J203" s="94">
        <f t="shared" si="37"/>
        <v>10.907999999999999</v>
      </c>
      <c r="K203" s="200">
        <f t="shared" si="22"/>
        <v>13.09</v>
      </c>
      <c r="L203" s="279">
        <f t="shared" si="29"/>
        <v>0</v>
      </c>
    </row>
    <row r="204" spans="1:12" ht="18" x14ac:dyDescent="0.25">
      <c r="A204" s="78" t="s">
        <v>398</v>
      </c>
      <c r="B204" s="4"/>
      <c r="C204" s="4"/>
      <c r="D204" s="192" t="s">
        <v>1420</v>
      </c>
      <c r="E204" s="25"/>
      <c r="F204" s="12"/>
      <c r="G204" s="154">
        <v>6.17</v>
      </c>
      <c r="H204" s="154">
        <v>6.17</v>
      </c>
      <c r="I204" s="93">
        <f t="shared" si="36"/>
        <v>1.234</v>
      </c>
      <c r="J204" s="94">
        <f t="shared" si="37"/>
        <v>7.4039999999999999</v>
      </c>
      <c r="K204" s="200">
        <f t="shared" si="22"/>
        <v>8.8800000000000008</v>
      </c>
      <c r="L204" s="279">
        <f t="shared" si="29"/>
        <v>0</v>
      </c>
    </row>
    <row r="205" spans="1:12" ht="18" x14ac:dyDescent="0.25">
      <c r="A205" s="78" t="s">
        <v>403</v>
      </c>
      <c r="B205" s="4"/>
      <c r="C205" s="4"/>
      <c r="D205" s="192" t="s">
        <v>1434</v>
      </c>
      <c r="E205" s="25"/>
      <c r="F205" s="12"/>
      <c r="G205" s="154">
        <v>5.72</v>
      </c>
      <c r="H205" s="154">
        <v>5.72</v>
      </c>
      <c r="I205" s="93">
        <f t="shared" si="36"/>
        <v>1.1439999999999999</v>
      </c>
      <c r="J205" s="94">
        <f t="shared" si="37"/>
        <v>6.8639999999999999</v>
      </c>
      <c r="K205" s="200">
        <f t="shared" si="22"/>
        <v>8.24</v>
      </c>
      <c r="L205" s="279">
        <f t="shared" si="29"/>
        <v>0</v>
      </c>
    </row>
    <row r="206" spans="1:12" ht="18" x14ac:dyDescent="0.25">
      <c r="A206" s="78" t="s">
        <v>1488</v>
      </c>
      <c r="B206" s="4"/>
      <c r="C206" s="4"/>
      <c r="D206" s="192" t="s">
        <v>1489</v>
      </c>
      <c r="E206" s="25"/>
      <c r="F206" s="12"/>
      <c r="G206" s="154">
        <v>5.05</v>
      </c>
      <c r="H206" s="154">
        <v>5.05</v>
      </c>
      <c r="I206" s="93">
        <f t="shared" si="36"/>
        <v>1.01</v>
      </c>
      <c r="J206" s="94">
        <f t="shared" si="37"/>
        <v>6.06</v>
      </c>
      <c r="K206" s="200">
        <f t="shared" si="22"/>
        <v>7.27</v>
      </c>
      <c r="L206" s="279">
        <f t="shared" si="29"/>
        <v>0</v>
      </c>
    </row>
    <row r="207" spans="1:12" ht="18" x14ac:dyDescent="0.25">
      <c r="A207" s="78" t="s">
        <v>399</v>
      </c>
      <c r="B207" s="4"/>
      <c r="C207" s="4"/>
      <c r="D207" s="192" t="s">
        <v>1435</v>
      </c>
      <c r="E207" s="25"/>
      <c r="F207" s="12"/>
      <c r="G207" s="154">
        <v>5.72</v>
      </c>
      <c r="H207" s="154">
        <v>5.72</v>
      </c>
      <c r="I207" s="93">
        <f t="shared" si="36"/>
        <v>1.1439999999999999</v>
      </c>
      <c r="J207" s="94">
        <f t="shared" si="37"/>
        <v>6.8639999999999999</v>
      </c>
      <c r="K207" s="200">
        <f t="shared" si="22"/>
        <v>8.24</v>
      </c>
      <c r="L207" s="279">
        <f t="shared" si="29"/>
        <v>0</v>
      </c>
    </row>
    <row r="208" spans="1:12" ht="18" x14ac:dyDescent="0.25">
      <c r="A208" s="78" t="s">
        <v>264</v>
      </c>
      <c r="B208" s="4"/>
      <c r="C208" s="4"/>
      <c r="D208" s="192" t="s">
        <v>1436</v>
      </c>
      <c r="E208" s="25"/>
      <c r="F208" s="12"/>
      <c r="G208" s="154">
        <v>5.9</v>
      </c>
      <c r="H208" s="154">
        <v>5.9</v>
      </c>
      <c r="I208" s="93">
        <f t="shared" si="36"/>
        <v>1.1800000000000002</v>
      </c>
      <c r="J208" s="94">
        <f t="shared" si="37"/>
        <v>7.08</v>
      </c>
      <c r="K208" s="200">
        <f t="shared" si="22"/>
        <v>8.5</v>
      </c>
      <c r="L208" s="279">
        <f t="shared" si="29"/>
        <v>0</v>
      </c>
    </row>
    <row r="209" spans="1:12" ht="18" x14ac:dyDescent="0.25">
      <c r="A209" s="78" t="s">
        <v>463</v>
      </c>
      <c r="B209" s="4"/>
      <c r="C209" s="4"/>
      <c r="D209" s="192" t="s">
        <v>1426</v>
      </c>
      <c r="E209" s="25"/>
      <c r="F209" s="12"/>
      <c r="G209" s="154">
        <v>6.17</v>
      </c>
      <c r="H209" s="154">
        <v>6.17</v>
      </c>
      <c r="I209" s="93">
        <f t="shared" si="36"/>
        <v>1.234</v>
      </c>
      <c r="J209" s="94">
        <f t="shared" si="37"/>
        <v>7.4039999999999999</v>
      </c>
      <c r="K209" s="200">
        <f t="shared" si="22"/>
        <v>8.8800000000000008</v>
      </c>
      <c r="L209" s="279">
        <f t="shared" si="29"/>
        <v>0</v>
      </c>
    </row>
    <row r="210" spans="1:12" ht="21" hidden="1" customHeight="1" x14ac:dyDescent="0.25">
      <c r="A210" s="35" t="e">
        <f>#REF!</f>
        <v>#REF!</v>
      </c>
      <c r="B210" s="126" t="s">
        <v>389</v>
      </c>
      <c r="C210" s="4"/>
      <c r="D210" s="193" t="e">
        <f>#REF!</f>
        <v>#REF!</v>
      </c>
      <c r="E210" s="25"/>
      <c r="F210" s="12"/>
      <c r="G210" s="154">
        <v>0</v>
      </c>
      <c r="H210" s="154">
        <v>0</v>
      </c>
      <c r="I210" s="100"/>
      <c r="J210" s="101"/>
      <c r="K210" s="200">
        <f t="shared" si="22"/>
        <v>0</v>
      </c>
      <c r="L210" s="279" t="e">
        <f t="shared" si="29"/>
        <v>#DIV/0!</v>
      </c>
    </row>
    <row r="211" spans="1:12" ht="48" hidden="1" customHeight="1" x14ac:dyDescent="0.25">
      <c r="A211" s="20" t="s">
        <v>114</v>
      </c>
      <c r="B211" s="38" t="s">
        <v>316</v>
      </c>
      <c r="C211" s="38" t="s">
        <v>504</v>
      </c>
      <c r="D211" s="194" t="s">
        <v>114</v>
      </c>
      <c r="E211" s="188" t="s">
        <v>71</v>
      </c>
      <c r="F211" s="161" t="s">
        <v>318</v>
      </c>
      <c r="G211" s="154" t="e">
        <v>#VALUE!</v>
      </c>
      <c r="H211" s="154" t="e">
        <v>#VALUE!</v>
      </c>
      <c r="I211" s="112" t="s">
        <v>109</v>
      </c>
      <c r="J211" s="128" t="s">
        <v>319</v>
      </c>
      <c r="K211" s="200" t="e">
        <f t="shared" si="22"/>
        <v>#VALUE!</v>
      </c>
      <c r="L211" s="279" t="e">
        <f t="shared" si="29"/>
        <v>#VALUE!</v>
      </c>
    </row>
    <row r="212" spans="1:12" ht="18" x14ac:dyDescent="0.25">
      <c r="A212" s="78" t="s">
        <v>11</v>
      </c>
      <c r="B212" s="4"/>
      <c r="C212" s="4"/>
      <c r="D212" s="192" t="s">
        <v>1422</v>
      </c>
      <c r="E212" s="25"/>
      <c r="F212" s="12"/>
      <c r="G212" s="154">
        <v>7.01</v>
      </c>
      <c r="H212" s="154">
        <v>7.01</v>
      </c>
      <c r="I212" s="93">
        <f t="shared" ref="I212:I226" si="39">H212*20%</f>
        <v>1.4020000000000001</v>
      </c>
      <c r="J212" s="94">
        <f t="shared" ref="J212:J226" si="40">H212+I212</f>
        <v>8.411999999999999</v>
      </c>
      <c r="K212" s="200">
        <f t="shared" si="22"/>
        <v>10.09</v>
      </c>
      <c r="L212" s="279">
        <f t="shared" si="29"/>
        <v>0</v>
      </c>
    </row>
    <row r="213" spans="1:12" ht="18" x14ac:dyDescent="0.25">
      <c r="A213" s="78" t="s">
        <v>12</v>
      </c>
      <c r="B213" s="4"/>
      <c r="C213" s="4"/>
      <c r="D213" s="192" t="s">
        <v>1427</v>
      </c>
      <c r="E213" s="25"/>
      <c r="F213" s="12"/>
      <c r="G213" s="154">
        <v>7.11</v>
      </c>
      <c r="H213" s="154">
        <v>7.11</v>
      </c>
      <c r="I213" s="93">
        <f t="shared" si="39"/>
        <v>1.4220000000000002</v>
      </c>
      <c r="J213" s="94">
        <f t="shared" si="40"/>
        <v>8.532</v>
      </c>
      <c r="K213" s="200">
        <f t="shared" ref="K213:K275" si="41">ROUND((J213*1.2),2)</f>
        <v>10.24</v>
      </c>
      <c r="L213" s="279">
        <f t="shared" si="29"/>
        <v>0</v>
      </c>
    </row>
    <row r="214" spans="1:12" ht="18" x14ac:dyDescent="0.25">
      <c r="A214" s="78" t="s">
        <v>400</v>
      </c>
      <c r="B214" s="4"/>
      <c r="C214" s="4"/>
      <c r="D214" s="192" t="s">
        <v>1428</v>
      </c>
      <c r="E214" s="25"/>
      <c r="F214" s="12"/>
      <c r="G214" s="154">
        <v>11.23</v>
      </c>
      <c r="H214" s="154">
        <v>11.23</v>
      </c>
      <c r="I214" s="93">
        <f t="shared" si="39"/>
        <v>2.246</v>
      </c>
      <c r="J214" s="94">
        <f t="shared" si="40"/>
        <v>13.476000000000001</v>
      </c>
      <c r="K214" s="200">
        <f t="shared" si="41"/>
        <v>16.170000000000002</v>
      </c>
      <c r="L214" s="279">
        <f t="shared" si="29"/>
        <v>0</v>
      </c>
    </row>
    <row r="215" spans="1:12" ht="18" x14ac:dyDescent="0.25">
      <c r="A215" s="78" t="s">
        <v>401</v>
      </c>
      <c r="B215" s="4"/>
      <c r="C215" s="4"/>
      <c r="D215" s="192" t="s">
        <v>1429</v>
      </c>
      <c r="E215" s="25"/>
      <c r="F215" s="12"/>
      <c r="G215" s="154">
        <v>10.15</v>
      </c>
      <c r="H215" s="154">
        <v>10.15</v>
      </c>
      <c r="I215" s="93">
        <f t="shared" si="39"/>
        <v>2.0300000000000002</v>
      </c>
      <c r="J215" s="94">
        <f t="shared" si="40"/>
        <v>12.18</v>
      </c>
      <c r="K215" s="200">
        <f t="shared" si="41"/>
        <v>14.62</v>
      </c>
      <c r="L215" s="279">
        <f t="shared" si="29"/>
        <v>0</v>
      </c>
    </row>
    <row r="216" spans="1:12" ht="18" x14ac:dyDescent="0.25">
      <c r="A216" s="78" t="s">
        <v>20</v>
      </c>
      <c r="B216" s="4"/>
      <c r="C216" s="4"/>
      <c r="D216" s="192" t="s">
        <v>1425</v>
      </c>
      <c r="E216" s="25"/>
      <c r="F216" s="12"/>
      <c r="G216" s="154">
        <v>9.17</v>
      </c>
      <c r="H216" s="154">
        <v>9.17</v>
      </c>
      <c r="I216" s="93">
        <f t="shared" si="39"/>
        <v>1.8340000000000001</v>
      </c>
      <c r="J216" s="94">
        <f t="shared" si="40"/>
        <v>11.004</v>
      </c>
      <c r="K216" s="200">
        <f t="shared" si="41"/>
        <v>13.2</v>
      </c>
      <c r="L216" s="279">
        <f t="shared" si="29"/>
        <v>0</v>
      </c>
    </row>
    <row r="217" spans="1:12" ht="18" x14ac:dyDescent="0.25">
      <c r="A217" s="78" t="s">
        <v>402</v>
      </c>
      <c r="B217" s="4"/>
      <c r="C217" s="4"/>
      <c r="D217" s="192" t="s">
        <v>1424</v>
      </c>
      <c r="E217" s="25"/>
      <c r="F217" s="12"/>
      <c r="G217" s="154">
        <v>23.37</v>
      </c>
      <c r="H217" s="154">
        <v>23.37</v>
      </c>
      <c r="I217" s="93">
        <f t="shared" si="39"/>
        <v>4.6740000000000004</v>
      </c>
      <c r="J217" s="94">
        <f t="shared" si="40"/>
        <v>28.044</v>
      </c>
      <c r="K217" s="200">
        <f t="shared" si="41"/>
        <v>33.65</v>
      </c>
      <c r="L217" s="279">
        <f t="shared" si="29"/>
        <v>0</v>
      </c>
    </row>
    <row r="218" spans="1:12" ht="33.75" customHeight="1" x14ac:dyDescent="0.25">
      <c r="A218" s="73" t="s">
        <v>1370</v>
      </c>
      <c r="B218" s="4"/>
      <c r="C218" s="4"/>
      <c r="D218" s="12" t="s">
        <v>1368</v>
      </c>
      <c r="E218" s="25"/>
      <c r="F218" s="12"/>
      <c r="G218" s="154">
        <v>7.01</v>
      </c>
      <c r="H218" s="154">
        <v>7.01</v>
      </c>
      <c r="I218" s="93">
        <f t="shared" si="39"/>
        <v>1.4020000000000001</v>
      </c>
      <c r="J218" s="94">
        <f t="shared" si="40"/>
        <v>8.411999999999999</v>
      </c>
      <c r="K218" s="200">
        <f t="shared" si="41"/>
        <v>10.09</v>
      </c>
      <c r="L218" s="279">
        <f t="shared" si="29"/>
        <v>0</v>
      </c>
    </row>
    <row r="219" spans="1:12" ht="30.75" x14ac:dyDescent="0.25">
      <c r="A219" s="73" t="s">
        <v>1367</v>
      </c>
      <c r="B219" s="4"/>
      <c r="C219" s="4"/>
      <c r="D219" s="12" t="s">
        <v>1366</v>
      </c>
      <c r="E219" s="25"/>
      <c r="F219" s="12"/>
      <c r="G219" s="154">
        <v>6.83</v>
      </c>
      <c r="H219" s="154">
        <v>6.83</v>
      </c>
      <c r="I219" s="93">
        <f t="shared" si="39"/>
        <v>1.3660000000000001</v>
      </c>
      <c r="J219" s="94">
        <f t="shared" si="40"/>
        <v>8.1959999999999997</v>
      </c>
      <c r="K219" s="200">
        <f t="shared" si="41"/>
        <v>9.84</v>
      </c>
      <c r="L219" s="279">
        <f t="shared" si="29"/>
        <v>0</v>
      </c>
    </row>
    <row r="220" spans="1:12" ht="17.25" customHeight="1" x14ac:dyDescent="0.25">
      <c r="A220" s="78" t="s">
        <v>1786</v>
      </c>
      <c r="B220" s="4"/>
      <c r="C220" s="4"/>
      <c r="D220" s="192" t="s">
        <v>1422</v>
      </c>
      <c r="E220" s="25"/>
      <c r="F220" s="12"/>
      <c r="G220" s="154">
        <v>7.01</v>
      </c>
      <c r="H220" s="154">
        <v>7.01</v>
      </c>
      <c r="I220" s="93">
        <f t="shared" si="39"/>
        <v>1.4020000000000001</v>
      </c>
      <c r="J220" s="94">
        <f t="shared" si="40"/>
        <v>8.411999999999999</v>
      </c>
      <c r="K220" s="200">
        <f t="shared" si="41"/>
        <v>10.09</v>
      </c>
      <c r="L220" s="279">
        <f t="shared" si="29"/>
        <v>0</v>
      </c>
    </row>
    <row r="221" spans="1:12" ht="17.25" customHeight="1" x14ac:dyDescent="0.25">
      <c r="A221" s="78" t="s">
        <v>1787</v>
      </c>
      <c r="B221" s="4"/>
      <c r="C221" s="4"/>
      <c r="D221" s="192" t="s">
        <v>1423</v>
      </c>
      <c r="E221" s="25"/>
      <c r="F221" s="12"/>
      <c r="G221" s="154">
        <v>7.48</v>
      </c>
      <c r="H221" s="154">
        <v>7.48</v>
      </c>
      <c r="I221" s="93">
        <f t="shared" si="39"/>
        <v>1.4960000000000002</v>
      </c>
      <c r="J221" s="94">
        <f t="shared" si="40"/>
        <v>8.9760000000000009</v>
      </c>
      <c r="K221" s="200">
        <f t="shared" si="41"/>
        <v>10.77</v>
      </c>
      <c r="L221" s="279">
        <f t="shared" si="29"/>
        <v>0</v>
      </c>
    </row>
    <row r="222" spans="1:12" ht="17.25" customHeight="1" x14ac:dyDescent="0.25">
      <c r="A222" s="78" t="s">
        <v>277</v>
      </c>
      <c r="B222" s="4"/>
      <c r="C222" s="4"/>
      <c r="D222" s="192" t="s">
        <v>1420</v>
      </c>
      <c r="E222" s="25"/>
      <c r="F222" s="12"/>
      <c r="G222" s="154">
        <v>6.17</v>
      </c>
      <c r="H222" s="154">
        <v>6.17</v>
      </c>
      <c r="I222" s="93">
        <f t="shared" si="39"/>
        <v>1.234</v>
      </c>
      <c r="J222" s="94">
        <f t="shared" si="40"/>
        <v>7.4039999999999999</v>
      </c>
      <c r="K222" s="200">
        <f t="shared" si="41"/>
        <v>8.8800000000000008</v>
      </c>
      <c r="L222" s="279">
        <f t="shared" si="29"/>
        <v>0</v>
      </c>
    </row>
    <row r="223" spans="1:12" ht="17.25" customHeight="1" x14ac:dyDescent="0.25">
      <c r="A223" s="78" t="s">
        <v>278</v>
      </c>
      <c r="B223" s="4"/>
      <c r="C223" s="4"/>
      <c r="D223" s="192" t="s">
        <v>1421</v>
      </c>
      <c r="E223" s="25"/>
      <c r="F223" s="12"/>
      <c r="G223" s="154">
        <v>5.8</v>
      </c>
      <c r="H223" s="154">
        <v>5.8</v>
      </c>
      <c r="I223" s="93">
        <f t="shared" si="39"/>
        <v>1.1599999999999999</v>
      </c>
      <c r="J223" s="94">
        <f t="shared" si="40"/>
        <v>6.96</v>
      </c>
      <c r="K223" s="200">
        <f t="shared" si="41"/>
        <v>8.35</v>
      </c>
      <c r="L223" s="279">
        <f t="shared" si="29"/>
        <v>0</v>
      </c>
    </row>
    <row r="224" spans="1:12" ht="18" customHeight="1" x14ac:dyDescent="0.25">
      <c r="A224" s="78" t="s">
        <v>275</v>
      </c>
      <c r="B224" s="4"/>
      <c r="C224" s="4"/>
      <c r="D224" s="192" t="s">
        <v>1418</v>
      </c>
      <c r="E224" s="25"/>
      <c r="F224" s="12"/>
      <c r="G224" s="154">
        <v>6.66</v>
      </c>
      <c r="H224" s="154">
        <v>6.66</v>
      </c>
      <c r="I224" s="93">
        <f t="shared" si="39"/>
        <v>1.3320000000000001</v>
      </c>
      <c r="J224" s="94">
        <f t="shared" si="40"/>
        <v>7.992</v>
      </c>
      <c r="K224" s="200">
        <f t="shared" si="41"/>
        <v>9.59</v>
      </c>
      <c r="L224" s="279">
        <f t="shared" si="29"/>
        <v>0</v>
      </c>
    </row>
    <row r="225" spans="1:12" ht="18.75" customHeight="1" x14ac:dyDescent="0.25">
      <c r="A225" s="78" t="s">
        <v>276</v>
      </c>
      <c r="B225" s="4"/>
      <c r="C225" s="4"/>
      <c r="D225" s="192" t="s">
        <v>1419</v>
      </c>
      <c r="E225" s="25"/>
      <c r="F225" s="12"/>
      <c r="G225" s="154">
        <v>6.8</v>
      </c>
      <c r="H225" s="154">
        <v>6.8</v>
      </c>
      <c r="I225" s="93">
        <f t="shared" si="39"/>
        <v>1.36</v>
      </c>
      <c r="J225" s="94">
        <f t="shared" si="40"/>
        <v>8.16</v>
      </c>
      <c r="K225" s="200">
        <f t="shared" si="41"/>
        <v>9.7899999999999991</v>
      </c>
      <c r="L225" s="279">
        <f t="shared" si="29"/>
        <v>0</v>
      </c>
    </row>
    <row r="226" spans="1:12" ht="30.75" x14ac:dyDescent="0.25">
      <c r="A226" s="73" t="s">
        <v>1365</v>
      </c>
      <c r="B226" s="4"/>
      <c r="C226" s="4"/>
      <c r="D226" s="12" t="s">
        <v>1369</v>
      </c>
      <c r="E226" s="25"/>
      <c r="F226" s="12"/>
      <c r="G226" s="154">
        <v>7.11</v>
      </c>
      <c r="H226" s="154">
        <v>7.11</v>
      </c>
      <c r="I226" s="93">
        <f t="shared" si="39"/>
        <v>1.4220000000000002</v>
      </c>
      <c r="J226" s="94">
        <f t="shared" si="40"/>
        <v>8.532</v>
      </c>
      <c r="K226" s="200">
        <f t="shared" si="41"/>
        <v>10.24</v>
      </c>
      <c r="L226" s="279">
        <f t="shared" si="29"/>
        <v>0</v>
      </c>
    </row>
    <row r="227" spans="1:12" ht="15" customHeight="1" x14ac:dyDescent="0.25">
      <c r="A227" s="144"/>
      <c r="B227" s="77"/>
      <c r="C227" s="77"/>
      <c r="D227" s="30"/>
      <c r="E227" s="30"/>
      <c r="F227" s="30"/>
      <c r="G227" s="154"/>
      <c r="H227" s="154"/>
      <c r="I227" s="120"/>
      <c r="J227" s="162"/>
      <c r="K227" s="200"/>
      <c r="L227" s="279" t="e">
        <f t="shared" si="29"/>
        <v>#DIV/0!</v>
      </c>
    </row>
    <row r="228" spans="1:12" ht="18" x14ac:dyDescent="0.25">
      <c r="A228" s="163" t="s">
        <v>1391</v>
      </c>
      <c r="B228" s="4"/>
      <c r="C228" s="4"/>
      <c r="D228" s="12" t="s">
        <v>1388</v>
      </c>
      <c r="E228" s="25"/>
      <c r="F228" s="12"/>
      <c r="G228" s="154">
        <v>13.49</v>
      </c>
      <c r="H228" s="154">
        <v>13.49</v>
      </c>
      <c r="I228" s="93">
        <f>H228*20%</f>
        <v>2.6980000000000004</v>
      </c>
      <c r="J228" s="94">
        <f>H228+I228</f>
        <v>16.188000000000002</v>
      </c>
      <c r="K228" s="200">
        <f t="shared" si="41"/>
        <v>19.43</v>
      </c>
      <c r="L228" s="279">
        <f t="shared" si="29"/>
        <v>0</v>
      </c>
    </row>
    <row r="229" spans="1:12" ht="15" hidden="1" customHeight="1" x14ac:dyDescent="0.25">
      <c r="A229" s="144"/>
      <c r="B229" s="77"/>
      <c r="C229" s="77"/>
      <c r="D229" s="30"/>
      <c r="E229" s="30"/>
      <c r="F229" s="30"/>
      <c r="G229" s="154">
        <v>0</v>
      </c>
      <c r="H229" s="154">
        <v>0</v>
      </c>
      <c r="I229" s="120"/>
      <c r="J229" s="162"/>
      <c r="K229" s="200">
        <f t="shared" si="41"/>
        <v>0</v>
      </c>
      <c r="L229" s="279" t="e">
        <f t="shared" si="29"/>
        <v>#DIV/0!</v>
      </c>
    </row>
    <row r="230" spans="1:12" ht="18" x14ac:dyDescent="0.25">
      <c r="A230" s="163" t="s">
        <v>1390</v>
      </c>
      <c r="B230" s="4"/>
      <c r="C230" s="4"/>
      <c r="D230" s="12" t="s">
        <v>1389</v>
      </c>
      <c r="E230" s="25"/>
      <c r="F230" s="12"/>
      <c r="G230" s="154">
        <v>13.49</v>
      </c>
      <c r="H230" s="154">
        <v>13.49</v>
      </c>
      <c r="I230" s="93">
        <f t="shared" ref="I230:I237" si="42">H230*20%</f>
        <v>2.6980000000000004</v>
      </c>
      <c r="J230" s="94">
        <f t="shared" ref="J230:J237" si="43">H230+I230</f>
        <v>16.188000000000002</v>
      </c>
      <c r="K230" s="200">
        <f t="shared" si="41"/>
        <v>19.43</v>
      </c>
      <c r="L230" s="279">
        <f t="shared" si="29"/>
        <v>0</v>
      </c>
    </row>
    <row r="231" spans="1:12" ht="18" x14ac:dyDescent="0.25">
      <c r="A231" s="78" t="s">
        <v>16</v>
      </c>
      <c r="B231" s="4"/>
      <c r="C231" s="4"/>
      <c r="D231" s="192" t="s">
        <v>1416</v>
      </c>
      <c r="E231" s="25"/>
      <c r="F231" s="12"/>
      <c r="G231" s="154">
        <v>21.12</v>
      </c>
      <c r="H231" s="154">
        <v>21.12</v>
      </c>
      <c r="I231" s="93">
        <f t="shared" si="42"/>
        <v>4.2240000000000002</v>
      </c>
      <c r="J231" s="94">
        <f t="shared" si="43"/>
        <v>25.344000000000001</v>
      </c>
      <c r="K231" s="200">
        <f t="shared" si="41"/>
        <v>30.41</v>
      </c>
      <c r="L231" s="279">
        <f t="shared" si="29"/>
        <v>0</v>
      </c>
    </row>
    <row r="232" spans="1:12" ht="18" x14ac:dyDescent="0.25">
      <c r="A232" s="73" t="s">
        <v>534</v>
      </c>
      <c r="B232" s="4"/>
      <c r="C232" s="4"/>
      <c r="D232" s="190" t="s">
        <v>1417</v>
      </c>
      <c r="E232" s="25"/>
      <c r="F232" s="12"/>
      <c r="G232" s="154">
        <v>29.71</v>
      </c>
      <c r="H232" s="154">
        <v>29.71</v>
      </c>
      <c r="I232" s="93">
        <f t="shared" si="42"/>
        <v>5.9420000000000002</v>
      </c>
      <c r="J232" s="94">
        <f t="shared" si="43"/>
        <v>35.652000000000001</v>
      </c>
      <c r="K232" s="200">
        <f t="shared" si="41"/>
        <v>42.78</v>
      </c>
      <c r="L232" s="279">
        <f t="shared" si="29"/>
        <v>0</v>
      </c>
    </row>
    <row r="233" spans="1:12" ht="18" x14ac:dyDescent="0.25">
      <c r="A233" s="78" t="s">
        <v>1328</v>
      </c>
      <c r="B233" s="4"/>
      <c r="C233" s="4"/>
      <c r="D233" s="12" t="s">
        <v>1330</v>
      </c>
      <c r="E233" s="25"/>
      <c r="F233" s="12"/>
      <c r="G233" s="154">
        <v>31.81</v>
      </c>
      <c r="H233" s="154">
        <v>31.81</v>
      </c>
      <c r="I233" s="96">
        <f t="shared" si="42"/>
        <v>6.3620000000000001</v>
      </c>
      <c r="J233" s="97">
        <f t="shared" si="43"/>
        <v>38.171999999999997</v>
      </c>
      <c r="K233" s="200">
        <f t="shared" si="41"/>
        <v>45.81</v>
      </c>
      <c r="L233" s="279">
        <f t="shared" ref="L233:L296" si="44">H233/G233*100-100</f>
        <v>0</v>
      </c>
    </row>
    <row r="234" spans="1:12" ht="18" x14ac:dyDescent="0.25">
      <c r="A234" s="78" t="s">
        <v>1410</v>
      </c>
      <c r="B234" s="4"/>
      <c r="C234" s="4"/>
      <c r="D234" s="12" t="s">
        <v>1411</v>
      </c>
      <c r="E234" s="25"/>
      <c r="F234" s="12"/>
      <c r="G234" s="154">
        <v>34.17</v>
      </c>
      <c r="H234" s="154">
        <v>34.17</v>
      </c>
      <c r="I234" s="96">
        <f t="shared" si="42"/>
        <v>6.8340000000000005</v>
      </c>
      <c r="J234" s="97">
        <f t="shared" si="43"/>
        <v>41.004000000000005</v>
      </c>
      <c r="K234" s="200">
        <f t="shared" si="41"/>
        <v>49.2</v>
      </c>
      <c r="L234" s="279">
        <f t="shared" si="44"/>
        <v>0</v>
      </c>
    </row>
    <row r="235" spans="1:12" ht="18" x14ac:dyDescent="0.25">
      <c r="A235" s="78" t="s">
        <v>1702</v>
      </c>
      <c r="B235" s="4"/>
      <c r="C235" s="4"/>
      <c r="D235" s="12" t="s">
        <v>1697</v>
      </c>
      <c r="E235" s="25"/>
      <c r="F235" s="12"/>
      <c r="G235" s="154">
        <v>53.5</v>
      </c>
      <c r="H235" s="154">
        <v>53.5</v>
      </c>
      <c r="I235" s="96">
        <f t="shared" si="42"/>
        <v>10.7</v>
      </c>
      <c r="J235" s="97">
        <f t="shared" si="43"/>
        <v>64.2</v>
      </c>
      <c r="K235" s="200">
        <f t="shared" si="41"/>
        <v>77.040000000000006</v>
      </c>
      <c r="L235" s="279">
        <f t="shared" si="44"/>
        <v>0</v>
      </c>
    </row>
    <row r="236" spans="1:12" ht="18" x14ac:dyDescent="0.25">
      <c r="A236" s="78" t="s">
        <v>1332</v>
      </c>
      <c r="B236" s="4"/>
      <c r="C236" s="4"/>
      <c r="D236" s="12" t="s">
        <v>1414</v>
      </c>
      <c r="E236" s="25"/>
      <c r="F236" s="12"/>
      <c r="G236" s="154">
        <v>55.22</v>
      </c>
      <c r="H236" s="154">
        <v>55.22</v>
      </c>
      <c r="I236" s="93">
        <f t="shared" si="42"/>
        <v>11.044</v>
      </c>
      <c r="J236" s="94">
        <f t="shared" si="43"/>
        <v>66.263999999999996</v>
      </c>
      <c r="K236" s="200">
        <f t="shared" si="41"/>
        <v>79.52</v>
      </c>
      <c r="L236" s="279">
        <f t="shared" si="44"/>
        <v>0</v>
      </c>
    </row>
    <row r="237" spans="1:12" ht="18" x14ac:dyDescent="0.25">
      <c r="A237" s="73" t="s">
        <v>544</v>
      </c>
      <c r="B237" s="4"/>
      <c r="C237" s="4"/>
      <c r="D237" s="12" t="s">
        <v>1415</v>
      </c>
      <c r="E237" s="25"/>
      <c r="F237" s="12"/>
      <c r="G237" s="154">
        <v>55.68</v>
      </c>
      <c r="H237" s="154">
        <v>55.68</v>
      </c>
      <c r="I237" s="93">
        <f t="shared" si="42"/>
        <v>11.136000000000001</v>
      </c>
      <c r="J237" s="94">
        <f t="shared" si="43"/>
        <v>66.816000000000003</v>
      </c>
      <c r="K237" s="200">
        <f t="shared" si="41"/>
        <v>80.180000000000007</v>
      </c>
      <c r="L237" s="279">
        <f t="shared" si="44"/>
        <v>0</v>
      </c>
    </row>
    <row r="238" spans="1:12" ht="11.25" customHeight="1" x14ac:dyDescent="0.25">
      <c r="A238" s="73"/>
      <c r="B238" s="4"/>
      <c r="C238" s="4"/>
      <c r="D238" s="12"/>
      <c r="E238" s="25"/>
      <c r="F238" s="12"/>
      <c r="G238" s="154"/>
      <c r="H238" s="154"/>
      <c r="I238" s="93"/>
      <c r="J238" s="94"/>
      <c r="K238" s="200"/>
      <c r="L238" s="279" t="e">
        <f t="shared" si="44"/>
        <v>#DIV/0!</v>
      </c>
    </row>
    <row r="239" spans="1:12" ht="32.25" customHeight="1" x14ac:dyDescent="0.25">
      <c r="A239" s="73" t="s">
        <v>1165</v>
      </c>
      <c r="B239" s="4"/>
      <c r="C239" s="4"/>
      <c r="D239" s="190" t="s">
        <v>1442</v>
      </c>
      <c r="E239" s="25"/>
      <c r="F239" s="12"/>
      <c r="G239" s="154">
        <v>7.04</v>
      </c>
      <c r="H239" s="154">
        <v>7.04</v>
      </c>
      <c r="I239" s="96">
        <f>H239*20%</f>
        <v>1.4080000000000001</v>
      </c>
      <c r="J239" s="97">
        <f>H239+I239</f>
        <v>8.4480000000000004</v>
      </c>
      <c r="K239" s="200">
        <f t="shared" si="41"/>
        <v>10.14</v>
      </c>
      <c r="L239" s="279">
        <f t="shared" si="44"/>
        <v>0</v>
      </c>
    </row>
    <row r="240" spans="1:12" ht="31.5" customHeight="1" x14ac:dyDescent="0.25">
      <c r="A240" s="73" t="s">
        <v>1166</v>
      </c>
      <c r="B240" s="4"/>
      <c r="C240" s="4"/>
      <c r="D240" s="190" t="s">
        <v>1456</v>
      </c>
      <c r="E240" s="25"/>
      <c r="F240" s="12"/>
      <c r="G240" s="154">
        <v>7.64</v>
      </c>
      <c r="H240" s="154">
        <v>7.64</v>
      </c>
      <c r="I240" s="96">
        <f>H240*20%</f>
        <v>1.528</v>
      </c>
      <c r="J240" s="97">
        <f>H240+I240</f>
        <v>9.1679999999999993</v>
      </c>
      <c r="K240" s="200">
        <f t="shared" si="41"/>
        <v>11</v>
      </c>
      <c r="L240" s="279">
        <f t="shared" si="44"/>
        <v>0</v>
      </c>
    </row>
    <row r="241" spans="1:12" ht="18" x14ac:dyDescent="0.25">
      <c r="A241" s="73"/>
      <c r="B241" s="4"/>
      <c r="C241" s="4"/>
      <c r="D241" s="260"/>
      <c r="E241" s="25"/>
      <c r="F241" s="12"/>
      <c r="G241" s="154"/>
      <c r="H241" s="154"/>
      <c r="I241" s="96"/>
      <c r="J241" s="97"/>
      <c r="K241" s="200"/>
      <c r="L241" s="279" t="e">
        <f t="shared" si="44"/>
        <v>#DIV/0!</v>
      </c>
    </row>
    <row r="242" spans="1:12" ht="18" x14ac:dyDescent="0.25">
      <c r="A242" s="78" t="s">
        <v>1802</v>
      </c>
      <c r="B242" s="4"/>
      <c r="C242" s="4"/>
      <c r="D242" s="192" t="s">
        <v>1803</v>
      </c>
      <c r="E242" s="25"/>
      <c r="F242" s="12"/>
      <c r="G242" s="154">
        <v>15.35</v>
      </c>
      <c r="H242" s="154">
        <v>15.35</v>
      </c>
      <c r="I242" s="93">
        <f>H242*20%</f>
        <v>3.0700000000000003</v>
      </c>
      <c r="J242" s="94">
        <f>H242+I242</f>
        <v>18.420000000000002</v>
      </c>
      <c r="K242" s="200">
        <f t="shared" si="41"/>
        <v>22.1</v>
      </c>
      <c r="L242" s="279">
        <f t="shared" si="44"/>
        <v>0</v>
      </c>
    </row>
    <row r="243" spans="1:12" ht="18" x14ac:dyDescent="0.25">
      <c r="A243" s="78" t="s">
        <v>623</v>
      </c>
      <c r="B243" s="4"/>
      <c r="C243" s="4"/>
      <c r="D243" s="192" t="s">
        <v>1443</v>
      </c>
      <c r="E243" s="25"/>
      <c r="F243" s="12"/>
      <c r="G243" s="154">
        <v>16.350000000000001</v>
      </c>
      <c r="H243" s="154">
        <v>16.350000000000001</v>
      </c>
      <c r="I243" s="93">
        <f>H243*20%</f>
        <v>3.2700000000000005</v>
      </c>
      <c r="J243" s="94">
        <f>H243+I243</f>
        <v>19.62</v>
      </c>
      <c r="K243" s="200">
        <f t="shared" si="41"/>
        <v>23.54</v>
      </c>
      <c r="L243" s="279">
        <f t="shared" si="44"/>
        <v>0</v>
      </c>
    </row>
    <row r="244" spans="1:12" ht="18" x14ac:dyDescent="0.25">
      <c r="A244" s="78" t="s">
        <v>622</v>
      </c>
      <c r="B244" s="4"/>
      <c r="C244" s="4"/>
      <c r="D244" s="192" t="s">
        <v>1444</v>
      </c>
      <c r="E244" s="25"/>
      <c r="F244" s="12"/>
      <c r="G244" s="154">
        <v>18.690000000000001</v>
      </c>
      <c r="H244" s="154">
        <v>18.690000000000001</v>
      </c>
      <c r="I244" s="93">
        <f>H244*20%</f>
        <v>3.7380000000000004</v>
      </c>
      <c r="J244" s="94">
        <f>H244+I244</f>
        <v>22.428000000000001</v>
      </c>
      <c r="K244" s="200">
        <f t="shared" si="41"/>
        <v>26.91</v>
      </c>
      <c r="L244" s="279">
        <f t="shared" si="44"/>
        <v>0</v>
      </c>
    </row>
    <row r="245" spans="1:12" ht="18" x14ac:dyDescent="0.25">
      <c r="A245" s="78" t="s">
        <v>599</v>
      </c>
      <c r="B245" s="4"/>
      <c r="C245" s="4"/>
      <c r="D245" s="192" t="s">
        <v>1445</v>
      </c>
      <c r="E245" s="25"/>
      <c r="F245" s="12"/>
      <c r="G245" s="154">
        <v>24.29</v>
      </c>
      <c r="H245" s="154">
        <v>24.29</v>
      </c>
      <c r="I245" s="93">
        <f>H245*20%</f>
        <v>4.8580000000000005</v>
      </c>
      <c r="J245" s="94">
        <f>H245+I245</f>
        <v>29.148</v>
      </c>
      <c r="K245" s="200">
        <f t="shared" si="41"/>
        <v>34.979999999999997</v>
      </c>
      <c r="L245" s="279">
        <f t="shared" si="44"/>
        <v>0</v>
      </c>
    </row>
    <row r="246" spans="1:12" ht="12" customHeight="1" x14ac:dyDescent="0.25">
      <c r="A246" s="78"/>
      <c r="B246" s="4"/>
      <c r="C246" s="4"/>
      <c r="D246" s="12"/>
      <c r="E246" s="25"/>
      <c r="F246" s="12"/>
      <c r="G246" s="154"/>
      <c r="H246" s="154"/>
      <c r="I246" s="93"/>
      <c r="J246" s="94"/>
      <c r="K246" s="200"/>
      <c r="L246" s="279" t="e">
        <f t="shared" si="44"/>
        <v>#DIV/0!</v>
      </c>
    </row>
    <row r="247" spans="1:12" ht="18" x14ac:dyDescent="0.25">
      <c r="A247" s="78" t="s">
        <v>659</v>
      </c>
      <c r="B247" s="4"/>
      <c r="C247" s="4"/>
      <c r="D247" s="192" t="s">
        <v>1446</v>
      </c>
      <c r="E247" s="25"/>
      <c r="F247" s="12"/>
      <c r="G247" s="154">
        <v>22.52</v>
      </c>
      <c r="H247" s="154">
        <v>22.52</v>
      </c>
      <c r="I247" s="93">
        <f>H247*20%</f>
        <v>4.5040000000000004</v>
      </c>
      <c r="J247" s="94">
        <f>H247+I247</f>
        <v>27.024000000000001</v>
      </c>
      <c r="K247" s="200">
        <f t="shared" si="41"/>
        <v>32.43</v>
      </c>
      <c r="L247" s="279">
        <f t="shared" si="44"/>
        <v>0</v>
      </c>
    </row>
    <row r="248" spans="1:12" ht="18" x14ac:dyDescent="0.25">
      <c r="A248" s="78" t="s">
        <v>1064</v>
      </c>
      <c r="B248" s="4"/>
      <c r="C248" s="4"/>
      <c r="D248" s="192" t="s">
        <v>1447</v>
      </c>
      <c r="E248" s="25"/>
      <c r="F248" s="12"/>
      <c r="G248" s="154">
        <v>38.49</v>
      </c>
      <c r="H248" s="154">
        <v>38.49</v>
      </c>
      <c r="I248" s="93">
        <f>H248*20%</f>
        <v>7.6980000000000004</v>
      </c>
      <c r="J248" s="94">
        <f>H248+I248</f>
        <v>46.188000000000002</v>
      </c>
      <c r="K248" s="200">
        <f t="shared" si="41"/>
        <v>55.43</v>
      </c>
      <c r="L248" s="279">
        <f t="shared" si="44"/>
        <v>0</v>
      </c>
    </row>
    <row r="249" spans="1:12" ht="18" x14ac:dyDescent="0.25">
      <c r="A249" s="78" t="s">
        <v>1519</v>
      </c>
      <c r="B249" s="4"/>
      <c r="C249" s="4"/>
      <c r="D249" s="192" t="s">
        <v>1520</v>
      </c>
      <c r="E249" s="25"/>
      <c r="F249" s="12"/>
      <c r="G249" s="154">
        <v>41.51</v>
      </c>
      <c r="H249" s="154">
        <v>41.51</v>
      </c>
      <c r="I249" s="93">
        <f>H249*20%</f>
        <v>8.3019999999999996</v>
      </c>
      <c r="J249" s="94">
        <f>H249+I249</f>
        <v>49.811999999999998</v>
      </c>
      <c r="K249" s="200">
        <f t="shared" si="41"/>
        <v>59.77</v>
      </c>
      <c r="L249" s="279">
        <f t="shared" si="44"/>
        <v>0</v>
      </c>
    </row>
    <row r="250" spans="1:12" ht="30.75" x14ac:dyDescent="0.25">
      <c r="A250" s="73" t="s">
        <v>1528</v>
      </c>
      <c r="B250" s="4"/>
      <c r="C250" s="4"/>
      <c r="D250" s="190" t="s">
        <v>1448</v>
      </c>
      <c r="E250" s="25"/>
      <c r="F250" s="12"/>
      <c r="G250" s="154">
        <v>52.5</v>
      </c>
      <c r="H250" s="154">
        <v>52.5</v>
      </c>
      <c r="I250" s="93">
        <f>H250*20%</f>
        <v>10.5</v>
      </c>
      <c r="J250" s="94">
        <f>H250+I250</f>
        <v>63</v>
      </c>
      <c r="K250" s="200">
        <f t="shared" si="41"/>
        <v>75.599999999999994</v>
      </c>
      <c r="L250" s="279">
        <f t="shared" si="44"/>
        <v>0</v>
      </c>
    </row>
    <row r="251" spans="1:12" ht="45.75" customHeight="1" x14ac:dyDescent="0.25">
      <c r="A251" s="73" t="s">
        <v>1135</v>
      </c>
      <c r="B251" s="4"/>
      <c r="C251" s="4"/>
      <c r="D251" s="190" t="s">
        <v>1449</v>
      </c>
      <c r="E251" s="25"/>
      <c r="F251" s="12"/>
      <c r="G251" s="154">
        <v>73.430000000000007</v>
      </c>
      <c r="H251" s="154">
        <v>73.430000000000007</v>
      </c>
      <c r="I251" s="93">
        <f>H251*20%</f>
        <v>14.686000000000002</v>
      </c>
      <c r="J251" s="94">
        <f>H251+I251</f>
        <v>88.116000000000014</v>
      </c>
      <c r="K251" s="200">
        <f t="shared" si="41"/>
        <v>105.74</v>
      </c>
      <c r="L251" s="279">
        <f t="shared" si="44"/>
        <v>0</v>
      </c>
    </row>
    <row r="252" spans="1:12" ht="21" customHeight="1" x14ac:dyDescent="0.25">
      <c r="A252" s="73"/>
      <c r="B252" s="4"/>
      <c r="C252" s="4"/>
      <c r="D252" s="190"/>
      <c r="E252" s="25"/>
      <c r="F252" s="12"/>
      <c r="G252" s="154"/>
      <c r="H252" s="154"/>
      <c r="I252" s="93"/>
      <c r="J252" s="94"/>
      <c r="K252" s="200"/>
      <c r="L252" s="279" t="e">
        <f t="shared" si="44"/>
        <v>#DIV/0!</v>
      </c>
    </row>
    <row r="253" spans="1:12" ht="30.75" x14ac:dyDescent="0.25">
      <c r="A253" s="73" t="s">
        <v>660</v>
      </c>
      <c r="B253" s="4"/>
      <c r="C253" s="4"/>
      <c r="D253" s="190" t="s">
        <v>1450</v>
      </c>
      <c r="E253" s="25"/>
      <c r="F253" s="12"/>
      <c r="G253" s="154">
        <v>20.100000000000001</v>
      </c>
      <c r="H253" s="154">
        <v>20.100000000000001</v>
      </c>
      <c r="I253" s="93">
        <f t="shared" ref="I253:I261" si="45">H253*20%</f>
        <v>4.0200000000000005</v>
      </c>
      <c r="J253" s="94">
        <f t="shared" ref="J253:J261" si="46">H253+I253</f>
        <v>24.12</v>
      </c>
      <c r="K253" s="200">
        <f t="shared" si="41"/>
        <v>28.94</v>
      </c>
      <c r="L253" s="279">
        <f t="shared" si="44"/>
        <v>0</v>
      </c>
    </row>
    <row r="254" spans="1:12" ht="18" x14ac:dyDescent="0.25">
      <c r="A254" s="78" t="s">
        <v>1116</v>
      </c>
      <c r="B254" s="4"/>
      <c r="C254" s="4"/>
      <c r="D254" s="192" t="s">
        <v>1451</v>
      </c>
      <c r="E254" s="25"/>
      <c r="F254" s="12"/>
      <c r="G254" s="154">
        <v>28.59</v>
      </c>
      <c r="H254" s="154">
        <v>28.59</v>
      </c>
      <c r="I254" s="93">
        <f t="shared" si="45"/>
        <v>5.718</v>
      </c>
      <c r="J254" s="94">
        <f t="shared" si="46"/>
        <v>34.308</v>
      </c>
      <c r="K254" s="200">
        <f t="shared" si="41"/>
        <v>41.17</v>
      </c>
      <c r="L254" s="279">
        <f t="shared" si="44"/>
        <v>0</v>
      </c>
    </row>
    <row r="255" spans="1:12" ht="18" x14ac:dyDescent="0.25">
      <c r="A255" s="73" t="s">
        <v>541</v>
      </c>
      <c r="B255" s="4"/>
      <c r="C255" s="4"/>
      <c r="D255" s="190" t="s">
        <v>1455</v>
      </c>
      <c r="E255" s="25"/>
      <c r="F255" s="12"/>
      <c r="G255" s="154">
        <v>31.2</v>
      </c>
      <c r="H255" s="154">
        <v>31.2</v>
      </c>
      <c r="I255" s="93">
        <f t="shared" si="45"/>
        <v>6.24</v>
      </c>
      <c r="J255" s="94">
        <f t="shared" si="46"/>
        <v>37.44</v>
      </c>
      <c r="K255" s="200">
        <f t="shared" si="41"/>
        <v>44.93</v>
      </c>
      <c r="L255" s="279">
        <f t="shared" si="44"/>
        <v>0</v>
      </c>
    </row>
    <row r="256" spans="1:12" ht="18" x14ac:dyDescent="0.25">
      <c r="A256" s="78" t="s">
        <v>1126</v>
      </c>
      <c r="B256" s="4"/>
      <c r="C256" s="4"/>
      <c r="D256" s="192" t="s">
        <v>1452</v>
      </c>
      <c r="E256" s="25"/>
      <c r="F256" s="12"/>
      <c r="G256" s="154">
        <v>36.68</v>
      </c>
      <c r="H256" s="154">
        <v>36.68</v>
      </c>
      <c r="I256" s="96">
        <f t="shared" si="45"/>
        <v>7.3360000000000003</v>
      </c>
      <c r="J256" s="97">
        <f t="shared" si="46"/>
        <v>44.015999999999998</v>
      </c>
      <c r="K256" s="200">
        <f t="shared" si="41"/>
        <v>52.82</v>
      </c>
      <c r="L256" s="279">
        <f t="shared" si="44"/>
        <v>0</v>
      </c>
    </row>
    <row r="257" spans="1:12" ht="30.75" x14ac:dyDescent="0.25">
      <c r="A257" s="73" t="s">
        <v>1136</v>
      </c>
      <c r="B257" s="4"/>
      <c r="C257" s="4"/>
      <c r="D257" s="190" t="s">
        <v>1453</v>
      </c>
      <c r="E257" s="25"/>
      <c r="F257" s="12"/>
      <c r="G257" s="154">
        <v>39.04</v>
      </c>
      <c r="H257" s="154">
        <v>39.04</v>
      </c>
      <c r="I257" s="93">
        <f t="shared" si="45"/>
        <v>7.8079999999999998</v>
      </c>
      <c r="J257" s="94">
        <f t="shared" si="46"/>
        <v>46.847999999999999</v>
      </c>
      <c r="K257" s="200">
        <f t="shared" si="41"/>
        <v>56.22</v>
      </c>
      <c r="L257" s="279">
        <f t="shared" si="44"/>
        <v>0</v>
      </c>
    </row>
    <row r="258" spans="1:12" ht="30" customHeight="1" x14ac:dyDescent="0.25">
      <c r="A258" s="73" t="s">
        <v>1134</v>
      </c>
      <c r="B258" s="4"/>
      <c r="C258" s="4"/>
      <c r="D258" s="190" t="s">
        <v>1454</v>
      </c>
      <c r="E258" s="25"/>
      <c r="F258" s="12"/>
      <c r="G258" s="154">
        <v>63.34</v>
      </c>
      <c r="H258" s="154">
        <v>63.34</v>
      </c>
      <c r="I258" s="93">
        <f t="shared" si="45"/>
        <v>12.668000000000001</v>
      </c>
      <c r="J258" s="94">
        <f t="shared" si="46"/>
        <v>76.00800000000001</v>
      </c>
      <c r="K258" s="200">
        <f t="shared" si="41"/>
        <v>91.21</v>
      </c>
      <c r="L258" s="279">
        <f t="shared" si="44"/>
        <v>0</v>
      </c>
    </row>
    <row r="259" spans="1:12" ht="31.5" customHeight="1" x14ac:dyDescent="0.25">
      <c r="A259" s="73" t="s">
        <v>1479</v>
      </c>
      <c r="B259" s="4"/>
      <c r="C259" s="4"/>
      <c r="D259" s="190" t="s">
        <v>1480</v>
      </c>
      <c r="E259" s="25"/>
      <c r="F259" s="12"/>
      <c r="G259" s="154">
        <v>65.680000000000007</v>
      </c>
      <c r="H259" s="154">
        <v>65.680000000000007</v>
      </c>
      <c r="I259" s="93">
        <f t="shared" si="45"/>
        <v>13.136000000000003</v>
      </c>
      <c r="J259" s="94">
        <f t="shared" si="46"/>
        <v>78.816000000000003</v>
      </c>
      <c r="K259" s="200">
        <f t="shared" si="41"/>
        <v>94.58</v>
      </c>
      <c r="L259" s="279">
        <f t="shared" si="44"/>
        <v>0</v>
      </c>
    </row>
    <row r="260" spans="1:12" ht="3.75" hidden="1" customHeight="1" x14ac:dyDescent="0.25">
      <c r="A260" s="73" t="s">
        <v>1590</v>
      </c>
      <c r="B260" s="4" t="s">
        <v>1592</v>
      </c>
      <c r="C260" s="4"/>
      <c r="D260" s="190" t="s">
        <v>1591</v>
      </c>
      <c r="E260" s="25"/>
      <c r="F260" s="12"/>
      <c r="G260" s="154">
        <v>234.77</v>
      </c>
      <c r="H260" s="154">
        <v>234.77</v>
      </c>
      <c r="I260" s="96">
        <f t="shared" si="45"/>
        <v>46.954000000000008</v>
      </c>
      <c r="J260" s="97">
        <f t="shared" si="46"/>
        <v>281.72400000000005</v>
      </c>
      <c r="K260" s="200">
        <f t="shared" si="41"/>
        <v>338.07</v>
      </c>
      <c r="L260" s="279">
        <f t="shared" si="44"/>
        <v>0</v>
      </c>
    </row>
    <row r="261" spans="1:12" ht="5.25" hidden="1" customHeight="1" x14ac:dyDescent="0.25">
      <c r="A261" s="73" t="s">
        <v>1487</v>
      </c>
      <c r="B261" s="4" t="s">
        <v>1592</v>
      </c>
      <c r="C261" s="4"/>
      <c r="D261" s="190" t="s">
        <v>1481</v>
      </c>
      <c r="E261" s="25"/>
      <c r="F261" s="12"/>
      <c r="G261" s="154">
        <v>282.91000000000003</v>
      </c>
      <c r="H261" s="154">
        <v>282.91000000000003</v>
      </c>
      <c r="I261" s="96">
        <f t="shared" si="45"/>
        <v>56.582000000000008</v>
      </c>
      <c r="J261" s="97">
        <f t="shared" si="46"/>
        <v>339.49200000000002</v>
      </c>
      <c r="K261" s="200">
        <f t="shared" si="41"/>
        <v>407.39</v>
      </c>
      <c r="L261" s="279">
        <f t="shared" si="44"/>
        <v>0</v>
      </c>
    </row>
    <row r="262" spans="1:12" ht="10.5" customHeight="1" x14ac:dyDescent="0.25">
      <c r="A262" s="78"/>
      <c r="B262" s="4"/>
      <c r="C262" s="4"/>
      <c r="D262" s="12"/>
      <c r="E262" s="25"/>
      <c r="F262" s="12"/>
      <c r="G262" s="154"/>
      <c r="H262" s="154"/>
      <c r="I262" s="93"/>
      <c r="J262" s="94"/>
      <c r="K262" s="200"/>
      <c r="L262" s="279" t="e">
        <f t="shared" si="44"/>
        <v>#DIV/0!</v>
      </c>
    </row>
    <row r="263" spans="1:12" ht="18" x14ac:dyDescent="0.25">
      <c r="A263" s="78" t="s">
        <v>272</v>
      </c>
      <c r="B263" s="4"/>
      <c r="C263" s="4"/>
      <c r="D263" s="12" t="s">
        <v>1375</v>
      </c>
      <c r="E263" s="25"/>
      <c r="F263" s="12"/>
      <c r="G263" s="154">
        <v>57.73</v>
      </c>
      <c r="H263" s="154">
        <v>57.73</v>
      </c>
      <c r="I263" s="93">
        <f t="shared" ref="I263:I271" si="47">H263*20%</f>
        <v>11.545999999999999</v>
      </c>
      <c r="J263" s="94">
        <f t="shared" ref="J263:J271" si="48">H263+I263</f>
        <v>69.275999999999996</v>
      </c>
      <c r="K263" s="200">
        <f t="shared" si="41"/>
        <v>83.13</v>
      </c>
      <c r="L263" s="279">
        <f t="shared" si="44"/>
        <v>0</v>
      </c>
    </row>
    <row r="264" spans="1:12" ht="18" x14ac:dyDescent="0.25">
      <c r="A264" s="78" t="s">
        <v>273</v>
      </c>
      <c r="B264" s="4"/>
      <c r="C264" s="4"/>
      <c r="D264" s="12" t="s">
        <v>1376</v>
      </c>
      <c r="E264" s="25"/>
      <c r="F264" s="12"/>
      <c r="G264" s="154">
        <v>67.36</v>
      </c>
      <c r="H264" s="154">
        <v>67.36</v>
      </c>
      <c r="I264" s="93">
        <f t="shared" si="47"/>
        <v>13.472000000000001</v>
      </c>
      <c r="J264" s="94">
        <f t="shared" si="48"/>
        <v>80.831999999999994</v>
      </c>
      <c r="K264" s="200">
        <f t="shared" si="41"/>
        <v>97</v>
      </c>
      <c r="L264" s="279">
        <f t="shared" si="44"/>
        <v>0</v>
      </c>
    </row>
    <row r="265" spans="1:12" ht="18" x14ac:dyDescent="0.25">
      <c r="A265" s="78" t="s">
        <v>65</v>
      </c>
      <c r="B265" s="4"/>
      <c r="C265" s="4"/>
      <c r="D265" s="12" t="s">
        <v>1377</v>
      </c>
      <c r="E265" s="25"/>
      <c r="F265" s="12"/>
      <c r="G265" s="154">
        <v>56.24</v>
      </c>
      <c r="H265" s="154">
        <v>56.24</v>
      </c>
      <c r="I265" s="93">
        <f t="shared" si="47"/>
        <v>11.248000000000001</v>
      </c>
      <c r="J265" s="94">
        <f t="shared" si="48"/>
        <v>67.488</v>
      </c>
      <c r="K265" s="200">
        <f t="shared" si="41"/>
        <v>80.989999999999995</v>
      </c>
      <c r="L265" s="279">
        <f t="shared" si="44"/>
        <v>0</v>
      </c>
    </row>
    <row r="266" spans="1:12" ht="18" x14ac:dyDescent="0.25">
      <c r="A266" s="78" t="s">
        <v>66</v>
      </c>
      <c r="B266" s="4"/>
      <c r="C266" s="4"/>
      <c r="D266" s="12" t="s">
        <v>1378</v>
      </c>
      <c r="E266" s="25"/>
      <c r="F266" s="12"/>
      <c r="G266" s="154">
        <v>64.27</v>
      </c>
      <c r="H266" s="154">
        <v>64.27</v>
      </c>
      <c r="I266" s="93">
        <f t="shared" si="47"/>
        <v>12.853999999999999</v>
      </c>
      <c r="J266" s="94">
        <f t="shared" si="48"/>
        <v>77.123999999999995</v>
      </c>
      <c r="K266" s="200">
        <f t="shared" si="41"/>
        <v>92.55</v>
      </c>
      <c r="L266" s="279">
        <f t="shared" si="44"/>
        <v>0</v>
      </c>
    </row>
    <row r="267" spans="1:12" ht="18" x14ac:dyDescent="0.25">
      <c r="A267" s="73" t="s">
        <v>592</v>
      </c>
      <c r="B267" s="4"/>
      <c r="C267" s="4"/>
      <c r="D267" s="300" t="s">
        <v>1383</v>
      </c>
      <c r="E267" s="25"/>
      <c r="F267" s="12"/>
      <c r="G267" s="154">
        <v>67.25</v>
      </c>
      <c r="H267" s="154">
        <v>67.25</v>
      </c>
      <c r="I267" s="93">
        <f t="shared" si="47"/>
        <v>13.45</v>
      </c>
      <c r="J267" s="94">
        <f t="shared" si="48"/>
        <v>80.7</v>
      </c>
      <c r="K267" s="200">
        <f t="shared" si="41"/>
        <v>96.84</v>
      </c>
      <c r="L267" s="279">
        <f t="shared" si="44"/>
        <v>0</v>
      </c>
    </row>
    <row r="268" spans="1:12" ht="18" x14ac:dyDescent="0.25">
      <c r="A268" s="73" t="s">
        <v>591</v>
      </c>
      <c r="B268" s="4"/>
      <c r="C268" s="4"/>
      <c r="D268" s="300" t="s">
        <v>1379</v>
      </c>
      <c r="E268" s="25"/>
      <c r="F268" s="12"/>
      <c r="G268" s="154">
        <v>67.55</v>
      </c>
      <c r="H268" s="154">
        <v>67.55</v>
      </c>
      <c r="I268" s="93">
        <f t="shared" si="47"/>
        <v>13.51</v>
      </c>
      <c r="J268" s="94">
        <f t="shared" si="48"/>
        <v>81.06</v>
      </c>
      <c r="K268" s="200">
        <f t="shared" si="41"/>
        <v>97.27</v>
      </c>
      <c r="L268" s="279">
        <f t="shared" si="44"/>
        <v>0</v>
      </c>
    </row>
    <row r="269" spans="1:12" ht="30.75" x14ac:dyDescent="0.25">
      <c r="A269" s="73" t="s">
        <v>1384</v>
      </c>
      <c r="B269" s="4"/>
      <c r="C269" s="4"/>
      <c r="D269" s="300" t="s">
        <v>1382</v>
      </c>
      <c r="E269" s="25"/>
      <c r="F269" s="12"/>
      <c r="G269" s="154">
        <v>69.430000000000007</v>
      </c>
      <c r="H269" s="154">
        <v>69.430000000000007</v>
      </c>
      <c r="I269" s="93">
        <f t="shared" si="47"/>
        <v>13.886000000000003</v>
      </c>
      <c r="J269" s="94">
        <f t="shared" si="48"/>
        <v>83.316000000000003</v>
      </c>
      <c r="K269" s="200">
        <f t="shared" si="41"/>
        <v>99.98</v>
      </c>
      <c r="L269" s="279">
        <f t="shared" si="44"/>
        <v>0</v>
      </c>
    </row>
    <row r="270" spans="1:12" ht="18" x14ac:dyDescent="0.25">
      <c r="A270" s="73" t="s">
        <v>1144</v>
      </c>
      <c r="B270" s="4"/>
      <c r="C270" s="4"/>
      <c r="D270" s="300" t="s">
        <v>1380</v>
      </c>
      <c r="E270" s="25"/>
      <c r="F270" s="12"/>
      <c r="G270" s="154">
        <v>70.53</v>
      </c>
      <c r="H270" s="154">
        <v>70.53</v>
      </c>
      <c r="I270" s="93">
        <f t="shared" si="47"/>
        <v>14.106000000000002</v>
      </c>
      <c r="J270" s="94">
        <f t="shared" si="48"/>
        <v>84.635999999999996</v>
      </c>
      <c r="K270" s="200">
        <f t="shared" si="41"/>
        <v>101.56</v>
      </c>
      <c r="L270" s="279">
        <f t="shared" si="44"/>
        <v>0</v>
      </c>
    </row>
    <row r="271" spans="1:12" ht="18" x14ac:dyDescent="0.25">
      <c r="A271" s="78" t="s">
        <v>539</v>
      </c>
      <c r="B271" s="4"/>
      <c r="C271" s="4"/>
      <c r="D271" s="12" t="s">
        <v>1381</v>
      </c>
      <c r="E271" s="25"/>
      <c r="F271" s="12"/>
      <c r="G271" s="154">
        <v>67.36</v>
      </c>
      <c r="H271" s="154">
        <v>67.36</v>
      </c>
      <c r="I271" s="93">
        <f t="shared" si="47"/>
        <v>13.472000000000001</v>
      </c>
      <c r="J271" s="94">
        <f t="shared" si="48"/>
        <v>80.831999999999994</v>
      </c>
      <c r="K271" s="200">
        <f t="shared" si="41"/>
        <v>97</v>
      </c>
      <c r="L271" s="279">
        <f t="shared" si="44"/>
        <v>0</v>
      </c>
    </row>
    <row r="272" spans="1:12" ht="12.75" customHeight="1" x14ac:dyDescent="0.25">
      <c r="A272" s="78"/>
      <c r="B272" s="4"/>
      <c r="C272" s="4"/>
      <c r="D272" s="12"/>
      <c r="E272" s="25"/>
      <c r="F272" s="12"/>
      <c r="G272" s="154"/>
      <c r="H272" s="154"/>
      <c r="I272" s="93"/>
      <c r="J272" s="94"/>
      <c r="K272" s="200"/>
      <c r="L272" s="279" t="e">
        <f t="shared" si="44"/>
        <v>#DIV/0!</v>
      </c>
    </row>
    <row r="273" spans="1:12" ht="18" x14ac:dyDescent="0.25">
      <c r="A273" s="78" t="s">
        <v>1155</v>
      </c>
      <c r="B273" s="4"/>
      <c r="C273" s="4"/>
      <c r="D273" s="12" t="s">
        <v>1154</v>
      </c>
      <c r="E273" s="25"/>
      <c r="F273" s="12"/>
      <c r="G273" s="154">
        <v>2.5099999999999998</v>
      </c>
      <c r="H273" s="154">
        <v>2.5099999999999998</v>
      </c>
      <c r="I273" s="93">
        <f>H273*20%</f>
        <v>0.502</v>
      </c>
      <c r="J273" s="94">
        <f>H273+I273</f>
        <v>3.0119999999999996</v>
      </c>
      <c r="K273" s="200">
        <f t="shared" si="41"/>
        <v>3.61</v>
      </c>
      <c r="L273" s="279">
        <f t="shared" si="44"/>
        <v>0</v>
      </c>
    </row>
    <row r="274" spans="1:12" ht="18" x14ac:dyDescent="0.25">
      <c r="A274" s="73" t="s">
        <v>1158</v>
      </c>
      <c r="B274" s="4"/>
      <c r="C274" s="4"/>
      <c r="D274" s="12" t="s">
        <v>1156</v>
      </c>
      <c r="E274" s="25"/>
      <c r="F274" s="12"/>
      <c r="G274" s="154">
        <v>14.59</v>
      </c>
      <c r="H274" s="154">
        <v>14.59</v>
      </c>
      <c r="I274" s="93">
        <f>H274*20%</f>
        <v>2.9180000000000001</v>
      </c>
      <c r="J274" s="94">
        <f>H274+I274</f>
        <v>17.507999999999999</v>
      </c>
      <c r="K274" s="200">
        <f t="shared" si="41"/>
        <v>21.01</v>
      </c>
      <c r="L274" s="279">
        <f t="shared" si="44"/>
        <v>0</v>
      </c>
    </row>
    <row r="275" spans="1:12" ht="18" x14ac:dyDescent="0.25">
      <c r="A275" s="73" t="s">
        <v>1159</v>
      </c>
      <c r="B275" s="4"/>
      <c r="C275" s="4"/>
      <c r="D275" s="12" t="s">
        <v>1157</v>
      </c>
      <c r="E275" s="25"/>
      <c r="F275" s="12"/>
      <c r="G275" s="154">
        <v>6.53</v>
      </c>
      <c r="H275" s="154">
        <v>6.53</v>
      </c>
      <c r="I275" s="93">
        <f>H275*20%</f>
        <v>1.306</v>
      </c>
      <c r="J275" s="94">
        <f>H275+I275</f>
        <v>7.8360000000000003</v>
      </c>
      <c r="K275" s="200">
        <f t="shared" si="41"/>
        <v>9.4</v>
      </c>
      <c r="L275" s="279">
        <f t="shared" si="44"/>
        <v>0</v>
      </c>
    </row>
    <row r="276" spans="1:12" ht="11.25" customHeight="1" x14ac:dyDescent="0.25">
      <c r="A276" s="78"/>
      <c r="B276" s="4"/>
      <c r="C276" s="4"/>
      <c r="D276" s="12"/>
      <c r="E276" s="25"/>
      <c r="F276" s="12"/>
      <c r="G276" s="154"/>
      <c r="H276" s="154"/>
      <c r="I276" s="93"/>
      <c r="J276" s="94"/>
      <c r="K276" s="200"/>
      <c r="L276" s="279" t="e">
        <f t="shared" si="44"/>
        <v>#DIV/0!</v>
      </c>
    </row>
    <row r="277" spans="1:12" ht="18" x14ac:dyDescent="0.25">
      <c r="A277" s="78" t="s">
        <v>1153</v>
      </c>
      <c r="B277" s="4"/>
      <c r="C277" s="4"/>
      <c r="D277" s="12" t="s">
        <v>1145</v>
      </c>
      <c r="E277" s="25"/>
      <c r="F277" s="12"/>
      <c r="G277" s="154">
        <v>5.66</v>
      </c>
      <c r="H277" s="154">
        <v>5.66</v>
      </c>
      <c r="I277" s="96">
        <f t="shared" ref="I277:I283" si="49">H277*20%</f>
        <v>1.1320000000000001</v>
      </c>
      <c r="J277" s="97">
        <f t="shared" ref="J277:J283" si="50">H277+I277</f>
        <v>6.7919999999999998</v>
      </c>
      <c r="K277" s="200">
        <f t="shared" ref="K277:K319" si="51">ROUND((J277*1.2),2)</f>
        <v>8.15</v>
      </c>
      <c r="L277" s="279">
        <f t="shared" si="44"/>
        <v>0</v>
      </c>
    </row>
    <row r="278" spans="1:12" ht="18" x14ac:dyDescent="0.25">
      <c r="A278" s="78" t="s">
        <v>1160</v>
      </c>
      <c r="B278" s="4"/>
      <c r="C278" s="4"/>
      <c r="D278" s="12" t="s">
        <v>1161</v>
      </c>
      <c r="E278" s="25"/>
      <c r="F278" s="12"/>
      <c r="G278" s="154">
        <v>13.87</v>
      </c>
      <c r="H278" s="154">
        <v>13.87</v>
      </c>
      <c r="I278" s="96">
        <f t="shared" si="49"/>
        <v>2.774</v>
      </c>
      <c r="J278" s="97">
        <f t="shared" si="50"/>
        <v>16.643999999999998</v>
      </c>
      <c r="K278" s="200">
        <f t="shared" si="51"/>
        <v>19.97</v>
      </c>
      <c r="L278" s="279">
        <f t="shared" si="44"/>
        <v>0</v>
      </c>
    </row>
    <row r="279" spans="1:12" ht="18" x14ac:dyDescent="0.25">
      <c r="A279" s="78" t="s">
        <v>1152</v>
      </c>
      <c r="B279" s="4"/>
      <c r="C279" s="4"/>
      <c r="D279" s="12" t="s">
        <v>1164</v>
      </c>
      <c r="E279" s="25"/>
      <c r="F279" s="12"/>
      <c r="G279" s="154">
        <v>17.190000000000001</v>
      </c>
      <c r="H279" s="154">
        <v>17.190000000000001</v>
      </c>
      <c r="I279" s="96">
        <f t="shared" si="49"/>
        <v>3.4380000000000006</v>
      </c>
      <c r="J279" s="97">
        <f t="shared" si="50"/>
        <v>20.628</v>
      </c>
      <c r="K279" s="200">
        <f t="shared" si="51"/>
        <v>24.75</v>
      </c>
      <c r="L279" s="279">
        <f t="shared" si="44"/>
        <v>0</v>
      </c>
    </row>
    <row r="280" spans="1:12" ht="30.75" x14ac:dyDescent="0.25">
      <c r="A280" s="73" t="s">
        <v>1162</v>
      </c>
      <c r="B280" s="4"/>
      <c r="C280" s="4"/>
      <c r="D280" s="12" t="s">
        <v>1146</v>
      </c>
      <c r="E280" s="25"/>
      <c r="F280" s="12"/>
      <c r="G280" s="154">
        <v>21.84</v>
      </c>
      <c r="H280" s="154">
        <v>21.84</v>
      </c>
      <c r="I280" s="93">
        <f t="shared" si="49"/>
        <v>4.3680000000000003</v>
      </c>
      <c r="J280" s="94">
        <f t="shared" si="50"/>
        <v>26.207999999999998</v>
      </c>
      <c r="K280" s="200">
        <f t="shared" si="51"/>
        <v>31.45</v>
      </c>
      <c r="L280" s="279">
        <f t="shared" si="44"/>
        <v>0</v>
      </c>
    </row>
    <row r="281" spans="1:12" ht="18" x14ac:dyDescent="0.25">
      <c r="A281" s="78" t="s">
        <v>1151</v>
      </c>
      <c r="B281" s="4"/>
      <c r="C281" s="4"/>
      <c r="D281" s="12" t="s">
        <v>1147</v>
      </c>
      <c r="E281" s="25"/>
      <c r="F281" s="12"/>
      <c r="G281" s="154">
        <v>25.04</v>
      </c>
      <c r="H281" s="154">
        <v>25.04</v>
      </c>
      <c r="I281" s="93">
        <f t="shared" si="49"/>
        <v>5.008</v>
      </c>
      <c r="J281" s="94">
        <f t="shared" si="50"/>
        <v>30.047999999999998</v>
      </c>
      <c r="K281" s="200">
        <f t="shared" si="51"/>
        <v>36.06</v>
      </c>
      <c r="L281" s="279">
        <f t="shared" si="44"/>
        <v>0</v>
      </c>
    </row>
    <row r="282" spans="1:12" ht="18" x14ac:dyDescent="0.25">
      <c r="A282" s="78" t="s">
        <v>1150</v>
      </c>
      <c r="B282" s="4"/>
      <c r="C282" s="4"/>
      <c r="D282" s="12" t="s">
        <v>1148</v>
      </c>
      <c r="E282" s="25"/>
      <c r="F282" s="12"/>
      <c r="G282" s="154">
        <v>25.14</v>
      </c>
      <c r="H282" s="154">
        <v>25.14</v>
      </c>
      <c r="I282" s="93">
        <f t="shared" si="49"/>
        <v>5.0280000000000005</v>
      </c>
      <c r="J282" s="94">
        <f t="shared" si="50"/>
        <v>30.167999999999999</v>
      </c>
      <c r="K282" s="200">
        <f t="shared" si="51"/>
        <v>36.200000000000003</v>
      </c>
      <c r="L282" s="279">
        <f t="shared" si="44"/>
        <v>0</v>
      </c>
    </row>
    <row r="283" spans="1:12" ht="18" x14ac:dyDescent="0.25">
      <c r="A283" s="78" t="s">
        <v>1163</v>
      </c>
      <c r="B283" s="4"/>
      <c r="C283" s="4"/>
      <c r="D283" s="12" t="s">
        <v>1149</v>
      </c>
      <c r="E283" s="25"/>
      <c r="F283" s="12"/>
      <c r="G283" s="154">
        <v>25.88</v>
      </c>
      <c r="H283" s="154">
        <v>25.88</v>
      </c>
      <c r="I283" s="93">
        <f t="shared" si="49"/>
        <v>5.1760000000000002</v>
      </c>
      <c r="J283" s="94">
        <f t="shared" si="50"/>
        <v>31.055999999999997</v>
      </c>
      <c r="K283" s="200">
        <f t="shared" si="51"/>
        <v>37.270000000000003</v>
      </c>
      <c r="L283" s="279">
        <f t="shared" si="44"/>
        <v>0</v>
      </c>
    </row>
    <row r="284" spans="1:12" ht="9.75" customHeight="1" x14ac:dyDescent="0.25">
      <c r="A284" s="78"/>
      <c r="B284" s="4"/>
      <c r="C284" s="4"/>
      <c r="D284" s="12"/>
      <c r="E284" s="25"/>
      <c r="F284" s="12"/>
      <c r="G284" s="154"/>
      <c r="H284" s="154"/>
      <c r="I284" s="93"/>
      <c r="J284" s="94"/>
      <c r="K284" s="200"/>
      <c r="L284" s="279" t="e">
        <f t="shared" si="44"/>
        <v>#DIV/0!</v>
      </c>
    </row>
    <row r="285" spans="1:12" ht="18" x14ac:dyDescent="0.25">
      <c r="A285" s="78" t="s">
        <v>1168</v>
      </c>
      <c r="B285" s="4"/>
      <c r="C285" s="4"/>
      <c r="D285" s="12" t="s">
        <v>1167</v>
      </c>
      <c r="E285" s="25"/>
      <c r="F285" s="12"/>
      <c r="G285" s="154">
        <v>17.03</v>
      </c>
      <c r="H285" s="154">
        <v>17.03</v>
      </c>
      <c r="I285" s="96">
        <f>H285*20%</f>
        <v>3.4060000000000006</v>
      </c>
      <c r="J285" s="97">
        <f>H285+I285</f>
        <v>20.436</v>
      </c>
      <c r="K285" s="200">
        <f t="shared" si="51"/>
        <v>24.52</v>
      </c>
      <c r="L285" s="279">
        <f t="shared" si="44"/>
        <v>0</v>
      </c>
    </row>
    <row r="286" spans="1:12" ht="15" customHeight="1" x14ac:dyDescent="0.25">
      <c r="A286" s="78"/>
      <c r="B286" s="4"/>
      <c r="C286" s="4"/>
      <c r="D286" s="12"/>
      <c r="E286" s="25"/>
      <c r="F286" s="12"/>
      <c r="G286" s="154"/>
      <c r="H286" s="154"/>
      <c r="I286" s="96"/>
      <c r="J286" s="97"/>
      <c r="K286" s="200"/>
      <c r="L286" s="279" t="e">
        <f t="shared" si="44"/>
        <v>#DIV/0!</v>
      </c>
    </row>
    <row r="287" spans="1:12" ht="18" x14ac:dyDescent="0.25">
      <c r="A287" s="78" t="s">
        <v>1805</v>
      </c>
      <c r="B287" s="4"/>
      <c r="C287" s="4"/>
      <c r="D287" s="192" t="s">
        <v>1806</v>
      </c>
      <c r="E287" s="25"/>
      <c r="F287" s="12"/>
      <c r="G287" s="154">
        <v>1.9</v>
      </c>
      <c r="H287" s="154">
        <v>1.9</v>
      </c>
      <c r="I287" s="96">
        <f>H287*20%</f>
        <v>0.38</v>
      </c>
      <c r="J287" s="97">
        <f>H287+I287</f>
        <v>2.2799999999999998</v>
      </c>
      <c r="K287" s="200">
        <f t="shared" si="51"/>
        <v>2.74</v>
      </c>
      <c r="L287" s="279">
        <f t="shared" si="44"/>
        <v>0</v>
      </c>
    </row>
    <row r="288" spans="1:12" ht="30.75" x14ac:dyDescent="0.25">
      <c r="A288" s="73" t="s">
        <v>1140</v>
      </c>
      <c r="B288" s="10"/>
      <c r="C288" s="10"/>
      <c r="D288" s="12" t="s">
        <v>1285</v>
      </c>
      <c r="E288" s="12"/>
      <c r="F288" s="12"/>
      <c r="G288" s="154">
        <v>14.02</v>
      </c>
      <c r="H288" s="154">
        <v>14.02</v>
      </c>
      <c r="I288" s="96">
        <f>H288*20%</f>
        <v>2.8040000000000003</v>
      </c>
      <c r="J288" s="97">
        <f>H288+I288</f>
        <v>16.823999999999998</v>
      </c>
      <c r="K288" s="200">
        <f t="shared" si="51"/>
        <v>20.190000000000001</v>
      </c>
      <c r="L288" s="279">
        <f t="shared" si="44"/>
        <v>0</v>
      </c>
    </row>
    <row r="289" spans="1:12" ht="18" x14ac:dyDescent="0.25">
      <c r="A289" s="78" t="s">
        <v>1406</v>
      </c>
      <c r="B289" s="4"/>
      <c r="C289" s="4"/>
      <c r="D289" s="12" t="s">
        <v>1329</v>
      </c>
      <c r="E289" s="25"/>
      <c r="F289" s="12"/>
      <c r="G289" s="154">
        <v>18.04</v>
      </c>
      <c r="H289" s="154">
        <v>18.04</v>
      </c>
      <c r="I289" s="96">
        <f>H289*20%</f>
        <v>3.6080000000000001</v>
      </c>
      <c r="J289" s="97">
        <f>H289+I289</f>
        <v>21.648</v>
      </c>
      <c r="K289" s="200">
        <f t="shared" si="51"/>
        <v>25.98</v>
      </c>
      <c r="L289" s="279">
        <f t="shared" si="44"/>
        <v>0</v>
      </c>
    </row>
    <row r="290" spans="1:12" ht="18" x14ac:dyDescent="0.25">
      <c r="A290" s="78" t="s">
        <v>1412</v>
      </c>
      <c r="B290" s="4"/>
      <c r="C290" s="4"/>
      <c r="D290" s="12" t="s">
        <v>1413</v>
      </c>
      <c r="E290" s="25"/>
      <c r="F290" s="12"/>
      <c r="G290" s="154">
        <v>29.09</v>
      </c>
      <c r="H290" s="154">
        <v>29.09</v>
      </c>
      <c r="I290" s="96">
        <f>H290*20%</f>
        <v>5.8180000000000005</v>
      </c>
      <c r="J290" s="97">
        <f>H290+I290</f>
        <v>34.908000000000001</v>
      </c>
      <c r="K290" s="200">
        <f t="shared" si="51"/>
        <v>41.89</v>
      </c>
      <c r="L290" s="279">
        <f t="shared" si="44"/>
        <v>0</v>
      </c>
    </row>
    <row r="291" spans="1:12" ht="11.25" customHeight="1" x14ac:dyDescent="0.25">
      <c r="A291" s="78"/>
      <c r="B291" s="4"/>
      <c r="C291" s="4"/>
      <c r="D291" s="12"/>
      <c r="E291" s="25"/>
      <c r="F291" s="12"/>
      <c r="G291" s="154"/>
      <c r="H291" s="154"/>
      <c r="I291" s="93"/>
      <c r="J291" s="94"/>
      <c r="K291" s="200"/>
      <c r="L291" s="279" t="e">
        <f t="shared" si="44"/>
        <v>#DIV/0!</v>
      </c>
    </row>
    <row r="292" spans="1:12" ht="18" x14ac:dyDescent="0.25">
      <c r="A292" s="78" t="s">
        <v>1137</v>
      </c>
      <c r="B292" s="10"/>
      <c r="C292" s="10"/>
      <c r="D292" s="12" t="s">
        <v>1279</v>
      </c>
      <c r="E292" s="12"/>
      <c r="F292" s="12"/>
      <c r="G292" s="154">
        <v>2.61</v>
      </c>
      <c r="H292" s="154">
        <v>2.61</v>
      </c>
      <c r="I292" s="96">
        <f t="shared" ref="I292:I301" si="52">H292*20%</f>
        <v>0.52200000000000002</v>
      </c>
      <c r="J292" s="97">
        <f t="shared" ref="J292:J301" si="53">H292+I292</f>
        <v>3.1319999999999997</v>
      </c>
      <c r="K292" s="200">
        <f t="shared" si="51"/>
        <v>3.76</v>
      </c>
      <c r="L292" s="279">
        <f t="shared" si="44"/>
        <v>0</v>
      </c>
    </row>
    <row r="293" spans="1:12" ht="18" x14ac:dyDescent="0.25">
      <c r="A293" s="78" t="s">
        <v>1138</v>
      </c>
      <c r="B293" s="10"/>
      <c r="C293" s="10"/>
      <c r="D293" s="12" t="s">
        <v>1280</v>
      </c>
      <c r="E293" s="12"/>
      <c r="F293" s="12"/>
      <c r="G293" s="154">
        <v>3.77</v>
      </c>
      <c r="H293" s="154">
        <v>3.77</v>
      </c>
      <c r="I293" s="96">
        <f t="shared" si="52"/>
        <v>0.754</v>
      </c>
      <c r="J293" s="97">
        <f t="shared" si="53"/>
        <v>4.524</v>
      </c>
      <c r="K293" s="200">
        <f t="shared" si="51"/>
        <v>5.43</v>
      </c>
      <c r="L293" s="279">
        <f t="shared" si="44"/>
        <v>0</v>
      </c>
    </row>
    <row r="294" spans="1:12" ht="18" x14ac:dyDescent="0.25">
      <c r="A294" s="78" t="s">
        <v>1580</v>
      </c>
      <c r="B294" s="77"/>
      <c r="C294" s="77"/>
      <c r="D294" s="30" t="s">
        <v>1581</v>
      </c>
      <c r="E294" s="30"/>
      <c r="F294" s="30"/>
      <c r="G294" s="154">
        <v>2.33</v>
      </c>
      <c r="H294" s="154">
        <v>2.33</v>
      </c>
      <c r="I294" s="93">
        <f t="shared" si="52"/>
        <v>0.46600000000000003</v>
      </c>
      <c r="J294" s="94">
        <f t="shared" si="53"/>
        <v>2.7960000000000003</v>
      </c>
      <c r="K294" s="200">
        <f t="shared" si="51"/>
        <v>3.36</v>
      </c>
      <c r="L294" s="279">
        <f t="shared" si="44"/>
        <v>0</v>
      </c>
    </row>
    <row r="295" spans="1:12" ht="18" x14ac:dyDescent="0.25">
      <c r="A295" s="78" t="s">
        <v>1005</v>
      </c>
      <c r="B295" s="77"/>
      <c r="C295" s="77"/>
      <c r="D295" s="30" t="s">
        <v>1281</v>
      </c>
      <c r="E295" s="30"/>
      <c r="F295" s="30"/>
      <c r="G295" s="154">
        <v>3.32</v>
      </c>
      <c r="H295" s="154">
        <v>3.32</v>
      </c>
      <c r="I295" s="93">
        <f t="shared" si="52"/>
        <v>0.66400000000000003</v>
      </c>
      <c r="J295" s="94">
        <f t="shared" si="53"/>
        <v>3.984</v>
      </c>
      <c r="K295" s="200">
        <f t="shared" si="51"/>
        <v>4.78</v>
      </c>
      <c r="L295" s="279">
        <f t="shared" si="44"/>
        <v>0</v>
      </c>
    </row>
    <row r="296" spans="1:12" ht="18" x14ac:dyDescent="0.25">
      <c r="A296" s="78" t="s">
        <v>1108</v>
      </c>
      <c r="B296" s="10"/>
      <c r="C296" s="10"/>
      <c r="D296" s="12" t="s">
        <v>1282</v>
      </c>
      <c r="E296" s="12"/>
      <c r="F296" s="12"/>
      <c r="G296" s="154">
        <v>4.07</v>
      </c>
      <c r="H296" s="154">
        <v>4.07</v>
      </c>
      <c r="I296" s="96">
        <f t="shared" si="52"/>
        <v>0.81400000000000006</v>
      </c>
      <c r="J296" s="97">
        <f t="shared" si="53"/>
        <v>4.8840000000000003</v>
      </c>
      <c r="K296" s="200">
        <f t="shared" si="51"/>
        <v>5.86</v>
      </c>
      <c r="L296" s="279">
        <f t="shared" si="44"/>
        <v>0</v>
      </c>
    </row>
    <row r="297" spans="1:12" ht="18" x14ac:dyDescent="0.25">
      <c r="A297" s="78" t="s">
        <v>1109</v>
      </c>
      <c r="B297" s="10"/>
      <c r="C297" s="10"/>
      <c r="D297" s="4" t="s">
        <v>1283</v>
      </c>
      <c r="E297" s="12"/>
      <c r="F297" s="12"/>
      <c r="G297" s="154">
        <v>4.2699999999999996</v>
      </c>
      <c r="H297" s="154">
        <v>4.2699999999999996</v>
      </c>
      <c r="I297" s="96">
        <f t="shared" si="52"/>
        <v>0.85399999999999998</v>
      </c>
      <c r="J297" s="97">
        <f t="shared" si="53"/>
        <v>5.1239999999999997</v>
      </c>
      <c r="K297" s="200">
        <f t="shared" si="51"/>
        <v>6.15</v>
      </c>
      <c r="L297" s="279">
        <f t="shared" ref="L297:L311" si="54">H297/G297*100-100</f>
        <v>0</v>
      </c>
    </row>
    <row r="298" spans="1:12" ht="18" x14ac:dyDescent="0.25">
      <c r="A298" s="78" t="s">
        <v>1521</v>
      </c>
      <c r="B298" s="10"/>
      <c r="C298" s="10"/>
      <c r="D298" s="197" t="s">
        <v>1523</v>
      </c>
      <c r="E298" s="12"/>
      <c r="F298" s="12"/>
      <c r="G298" s="154">
        <v>6.81</v>
      </c>
      <c r="H298" s="154">
        <v>6.81</v>
      </c>
      <c r="I298" s="96">
        <f t="shared" si="52"/>
        <v>1.3620000000000001</v>
      </c>
      <c r="J298" s="97">
        <f t="shared" si="53"/>
        <v>8.1720000000000006</v>
      </c>
      <c r="K298" s="200">
        <f t="shared" si="51"/>
        <v>9.81</v>
      </c>
      <c r="L298" s="279">
        <f t="shared" si="54"/>
        <v>0</v>
      </c>
    </row>
    <row r="299" spans="1:12" ht="18" x14ac:dyDescent="0.25">
      <c r="A299" s="78" t="s">
        <v>1522</v>
      </c>
      <c r="B299" s="10"/>
      <c r="C299" s="10"/>
      <c r="D299" s="197" t="s">
        <v>1524</v>
      </c>
      <c r="E299" s="12"/>
      <c r="F299" s="12"/>
      <c r="G299" s="154">
        <v>6.81</v>
      </c>
      <c r="H299" s="154">
        <v>6.81</v>
      </c>
      <c r="I299" s="96">
        <f t="shared" si="52"/>
        <v>1.3620000000000001</v>
      </c>
      <c r="J299" s="97">
        <f t="shared" si="53"/>
        <v>8.1720000000000006</v>
      </c>
      <c r="K299" s="200">
        <f t="shared" si="51"/>
        <v>9.81</v>
      </c>
      <c r="L299" s="279">
        <f t="shared" si="54"/>
        <v>0</v>
      </c>
    </row>
    <row r="300" spans="1:12" ht="18" x14ac:dyDescent="0.25">
      <c r="A300" s="78" t="s">
        <v>1525</v>
      </c>
      <c r="B300" s="10"/>
      <c r="C300" s="10"/>
      <c r="D300" s="197" t="s">
        <v>1526</v>
      </c>
      <c r="E300" s="12"/>
      <c r="F300" s="12"/>
      <c r="G300" s="154">
        <v>10.65</v>
      </c>
      <c r="H300" s="154">
        <v>10.65</v>
      </c>
      <c r="I300" s="96">
        <f t="shared" si="52"/>
        <v>2.1300000000000003</v>
      </c>
      <c r="J300" s="97">
        <f t="shared" si="53"/>
        <v>12.78</v>
      </c>
      <c r="K300" s="200">
        <f t="shared" si="51"/>
        <v>15.34</v>
      </c>
      <c r="L300" s="279">
        <f t="shared" si="54"/>
        <v>0</v>
      </c>
    </row>
    <row r="301" spans="1:12" ht="18" x14ac:dyDescent="0.25">
      <c r="A301" s="78" t="s">
        <v>1139</v>
      </c>
      <c r="B301" s="10"/>
      <c r="C301" s="10"/>
      <c r="D301" s="4" t="s">
        <v>1284</v>
      </c>
      <c r="E301" s="12"/>
      <c r="F301" s="12"/>
      <c r="G301" s="154">
        <v>7.89</v>
      </c>
      <c r="H301" s="154">
        <v>7.89</v>
      </c>
      <c r="I301" s="96">
        <f t="shared" si="52"/>
        <v>1.5780000000000001</v>
      </c>
      <c r="J301" s="97">
        <f t="shared" si="53"/>
        <v>9.468</v>
      </c>
      <c r="K301" s="200">
        <f t="shared" si="51"/>
        <v>11.36</v>
      </c>
      <c r="L301" s="279">
        <f t="shared" si="54"/>
        <v>0</v>
      </c>
    </row>
    <row r="302" spans="1:12" ht="15" customHeight="1" x14ac:dyDescent="0.25">
      <c r="A302" s="78"/>
      <c r="B302" s="10"/>
      <c r="C302" s="10"/>
      <c r="D302" s="4"/>
      <c r="E302" s="12"/>
      <c r="F302" s="12"/>
      <c r="G302" s="154"/>
      <c r="H302" s="154"/>
      <c r="I302" s="96"/>
      <c r="J302" s="97"/>
      <c r="K302" s="200"/>
      <c r="L302" s="279" t="e">
        <f t="shared" si="54"/>
        <v>#DIV/0!</v>
      </c>
    </row>
    <row r="303" spans="1:12" ht="18" x14ac:dyDescent="0.25">
      <c r="A303" s="78" t="s">
        <v>1277</v>
      </c>
      <c r="B303" s="77"/>
      <c r="C303" s="77"/>
      <c r="D303" s="30" t="s">
        <v>1278</v>
      </c>
      <c r="E303" s="30"/>
      <c r="F303" s="30"/>
      <c r="G303" s="154">
        <v>3.47</v>
      </c>
      <c r="H303" s="154">
        <v>3.47</v>
      </c>
      <c r="I303" s="93">
        <f>H303*20%</f>
        <v>0.69400000000000006</v>
      </c>
      <c r="J303" s="94">
        <f>H303+I303</f>
        <v>4.1640000000000006</v>
      </c>
      <c r="K303" s="200">
        <f t="shared" si="51"/>
        <v>5</v>
      </c>
      <c r="L303" s="279">
        <f t="shared" si="54"/>
        <v>0</v>
      </c>
    </row>
    <row r="304" spans="1:12" ht="18" x14ac:dyDescent="0.25">
      <c r="A304" s="78" t="s">
        <v>1824</v>
      </c>
      <c r="B304" s="77"/>
      <c r="C304" s="77"/>
      <c r="D304" s="30" t="s">
        <v>1825</v>
      </c>
      <c r="E304" s="30"/>
      <c r="F304" s="30"/>
      <c r="G304" s="154">
        <v>3.8</v>
      </c>
      <c r="H304" s="154">
        <v>3.8</v>
      </c>
      <c r="I304" s="93">
        <f>H304*20%</f>
        <v>0.76</v>
      </c>
      <c r="J304" s="94">
        <f>H304+I304</f>
        <v>4.5599999999999996</v>
      </c>
      <c r="K304" s="200">
        <f t="shared" si="51"/>
        <v>5.47</v>
      </c>
      <c r="L304" s="279">
        <f t="shared" si="54"/>
        <v>0</v>
      </c>
    </row>
    <row r="305" spans="1:12" ht="18" x14ac:dyDescent="0.25">
      <c r="A305" s="78" t="s">
        <v>49</v>
      </c>
      <c r="B305" s="4"/>
      <c r="C305" s="4"/>
      <c r="D305" s="12" t="s">
        <v>1286</v>
      </c>
      <c r="E305" s="25"/>
      <c r="F305" s="12"/>
      <c r="G305" s="154">
        <v>0.47</v>
      </c>
      <c r="H305" s="154">
        <v>0.47</v>
      </c>
      <c r="I305" s="93">
        <f>H305*20%</f>
        <v>9.4E-2</v>
      </c>
      <c r="J305" s="94">
        <f>H305+I305</f>
        <v>0.56399999999999995</v>
      </c>
      <c r="K305" s="200">
        <f t="shared" si="51"/>
        <v>0.68</v>
      </c>
      <c r="L305" s="279">
        <f t="shared" si="54"/>
        <v>0</v>
      </c>
    </row>
    <row r="306" spans="1:12" ht="7.5" customHeight="1" x14ac:dyDescent="0.25">
      <c r="A306" s="78"/>
      <c r="B306" s="4"/>
      <c r="C306" s="4"/>
      <c r="D306" s="12"/>
      <c r="E306" s="25"/>
      <c r="F306" s="12"/>
      <c r="G306" s="154">
        <v>0</v>
      </c>
      <c r="H306" s="154">
        <v>0</v>
      </c>
      <c r="I306" s="93"/>
      <c r="J306" s="94"/>
      <c r="K306" s="200"/>
      <c r="L306" s="279" t="e">
        <f t="shared" si="54"/>
        <v>#DIV/0!</v>
      </c>
    </row>
    <row r="307" spans="1:12" ht="45" customHeight="1" x14ac:dyDescent="0.25">
      <c r="A307" s="73" t="s">
        <v>1404</v>
      </c>
      <c r="B307" s="91" t="s">
        <v>579</v>
      </c>
      <c r="C307" s="38"/>
      <c r="D307" s="300" t="s">
        <v>588</v>
      </c>
      <c r="E307" s="188"/>
      <c r="F307" s="161"/>
      <c r="G307" s="154">
        <v>2.66</v>
      </c>
      <c r="H307" s="154">
        <v>2.66</v>
      </c>
      <c r="I307" s="93">
        <f>H307*20%</f>
        <v>0.53200000000000003</v>
      </c>
      <c r="J307" s="94">
        <f>H307+I307</f>
        <v>3.1920000000000002</v>
      </c>
      <c r="K307" s="200">
        <f t="shared" si="51"/>
        <v>3.83</v>
      </c>
      <c r="L307" s="279">
        <f t="shared" si="54"/>
        <v>0</v>
      </c>
    </row>
    <row r="308" spans="1:12" ht="18" x14ac:dyDescent="0.25">
      <c r="A308" s="73" t="s">
        <v>751</v>
      </c>
      <c r="B308" s="91" t="s">
        <v>580</v>
      </c>
      <c r="C308" s="38"/>
      <c r="D308" s="161"/>
      <c r="E308" s="188"/>
      <c r="F308" s="161"/>
      <c r="G308" s="154">
        <v>3.47</v>
      </c>
      <c r="H308" s="154">
        <v>3.47</v>
      </c>
      <c r="I308" s="93">
        <f>H308*20%</f>
        <v>0.69400000000000006</v>
      </c>
      <c r="J308" s="94">
        <f>H308+I308</f>
        <v>4.1640000000000006</v>
      </c>
      <c r="K308" s="200">
        <f t="shared" si="51"/>
        <v>5</v>
      </c>
      <c r="L308" s="279">
        <f t="shared" si="54"/>
        <v>0</v>
      </c>
    </row>
    <row r="309" spans="1:12" ht="45.75" customHeight="1" x14ac:dyDescent="0.25">
      <c r="A309" s="73" t="s">
        <v>1405</v>
      </c>
      <c r="B309" s="91" t="s">
        <v>1004</v>
      </c>
      <c r="C309" s="38"/>
      <c r="D309" s="300" t="s">
        <v>587</v>
      </c>
      <c r="E309" s="188"/>
      <c r="F309" s="161"/>
      <c r="G309" s="154">
        <v>3.99</v>
      </c>
      <c r="H309" s="154">
        <v>3.99</v>
      </c>
      <c r="I309" s="93">
        <f>H309*20%</f>
        <v>0.79800000000000004</v>
      </c>
      <c r="J309" s="94">
        <f>H309+I309</f>
        <v>4.7880000000000003</v>
      </c>
      <c r="K309" s="200">
        <f t="shared" si="51"/>
        <v>5.75</v>
      </c>
      <c r="L309" s="279">
        <f t="shared" si="54"/>
        <v>0</v>
      </c>
    </row>
    <row r="310" spans="1:12" ht="33.75" customHeight="1" x14ac:dyDescent="0.25">
      <c r="A310" s="73" t="s">
        <v>1070</v>
      </c>
      <c r="B310" s="91" t="s">
        <v>750</v>
      </c>
      <c r="C310" s="38"/>
      <c r="D310" s="161"/>
      <c r="E310" s="188"/>
      <c r="F310" s="161"/>
      <c r="G310" s="154">
        <v>6.6</v>
      </c>
      <c r="H310" s="154">
        <v>6.6</v>
      </c>
      <c r="I310" s="93">
        <f>H310*20%</f>
        <v>1.32</v>
      </c>
      <c r="J310" s="94">
        <f>H310+I310</f>
        <v>7.92</v>
      </c>
      <c r="K310" s="200">
        <f t="shared" si="51"/>
        <v>9.5</v>
      </c>
      <c r="L310" s="279">
        <f t="shared" si="54"/>
        <v>0</v>
      </c>
    </row>
    <row r="311" spans="1:12" ht="13.5" customHeight="1" x14ac:dyDescent="0.25">
      <c r="A311" s="78"/>
      <c r="B311" s="4"/>
      <c r="C311" s="4"/>
      <c r="D311" s="12"/>
      <c r="E311" s="25"/>
      <c r="F311" s="12"/>
      <c r="G311" s="154"/>
      <c r="H311" s="154"/>
      <c r="I311" s="93"/>
      <c r="J311" s="94"/>
      <c r="K311" s="200"/>
      <c r="L311" s="279" t="e">
        <f t="shared" si="54"/>
        <v>#DIV/0!</v>
      </c>
    </row>
    <row r="312" spans="1:12" ht="18" x14ac:dyDescent="0.25">
      <c r="A312" s="78" t="s">
        <v>1062</v>
      </c>
      <c r="B312" s="4"/>
      <c r="C312" s="4"/>
      <c r="D312" s="192" t="s">
        <v>1459</v>
      </c>
      <c r="E312" s="25"/>
      <c r="F312" s="12"/>
      <c r="G312" s="154">
        <v>0.1</v>
      </c>
      <c r="H312" s="154">
        <v>0.1</v>
      </c>
      <c r="I312" s="93">
        <f t="shared" ref="I312:I319" si="55">H312*20%</f>
        <v>2.0000000000000004E-2</v>
      </c>
      <c r="J312" s="94">
        <f t="shared" ref="J312:J319" si="56">H312+I312</f>
        <v>0.12000000000000001</v>
      </c>
      <c r="K312" s="200">
        <f t="shared" si="51"/>
        <v>0.14000000000000001</v>
      </c>
    </row>
    <row r="313" spans="1:12" ht="18" x14ac:dyDescent="0.25">
      <c r="A313" s="78" t="s">
        <v>648</v>
      </c>
      <c r="B313" s="4"/>
      <c r="C313" s="4"/>
      <c r="D313" s="192" t="s">
        <v>1460</v>
      </c>
      <c r="E313" s="25"/>
      <c r="F313" s="12"/>
      <c r="G313" s="154">
        <v>0.11</v>
      </c>
      <c r="H313" s="154">
        <v>0.11</v>
      </c>
      <c r="I313" s="93">
        <f t="shared" si="55"/>
        <v>2.2000000000000002E-2</v>
      </c>
      <c r="J313" s="94">
        <f t="shared" si="56"/>
        <v>0.13200000000000001</v>
      </c>
      <c r="K313" s="200">
        <f t="shared" si="51"/>
        <v>0.16</v>
      </c>
    </row>
    <row r="314" spans="1:12" ht="18" x14ac:dyDescent="0.25">
      <c r="A314" s="78" t="s">
        <v>1010</v>
      </c>
      <c r="B314" s="4"/>
      <c r="C314" s="4"/>
      <c r="D314" s="192" t="s">
        <v>1461</v>
      </c>
      <c r="E314" s="25"/>
      <c r="F314" s="12"/>
      <c r="G314" s="154">
        <v>0.12</v>
      </c>
      <c r="H314" s="154">
        <v>0.12</v>
      </c>
      <c r="I314" s="93">
        <f t="shared" si="55"/>
        <v>2.4E-2</v>
      </c>
      <c r="J314" s="94">
        <f t="shared" si="56"/>
        <v>0.14399999999999999</v>
      </c>
      <c r="K314" s="200">
        <f t="shared" si="51"/>
        <v>0.17</v>
      </c>
    </row>
    <row r="315" spans="1:12" ht="18" x14ac:dyDescent="0.25">
      <c r="A315" s="78" t="s">
        <v>991</v>
      </c>
      <c r="B315" s="4"/>
      <c r="C315" s="4"/>
      <c r="D315" s="192" t="s">
        <v>1462</v>
      </c>
      <c r="E315" s="25"/>
      <c r="F315" s="12"/>
      <c r="G315" s="154">
        <v>0.5</v>
      </c>
      <c r="H315" s="154">
        <v>0.5</v>
      </c>
      <c r="I315" s="93">
        <f t="shared" si="55"/>
        <v>0.1</v>
      </c>
      <c r="J315" s="94">
        <f t="shared" si="56"/>
        <v>0.6</v>
      </c>
      <c r="K315" s="200">
        <f t="shared" si="51"/>
        <v>0.72</v>
      </c>
    </row>
    <row r="316" spans="1:12" ht="18" x14ac:dyDescent="0.25">
      <c r="A316" s="78" t="s">
        <v>990</v>
      </c>
      <c r="B316" s="4"/>
      <c r="C316" s="4"/>
      <c r="D316" s="192" t="s">
        <v>1463</v>
      </c>
      <c r="E316" s="25"/>
      <c r="F316" s="12"/>
      <c r="G316" s="154">
        <v>0.57999999999999996</v>
      </c>
      <c r="H316" s="154">
        <v>0.57999999999999996</v>
      </c>
      <c r="I316" s="93">
        <f t="shared" si="55"/>
        <v>0.11599999999999999</v>
      </c>
      <c r="J316" s="94">
        <f t="shared" si="56"/>
        <v>0.69599999999999995</v>
      </c>
      <c r="K316" s="200">
        <f t="shared" si="51"/>
        <v>0.84</v>
      </c>
    </row>
    <row r="317" spans="1:12" ht="18" x14ac:dyDescent="0.25">
      <c r="A317" s="78" t="s">
        <v>992</v>
      </c>
      <c r="B317" s="4"/>
      <c r="C317" s="4"/>
      <c r="D317" s="192" t="s">
        <v>1464</v>
      </c>
      <c r="E317" s="25"/>
      <c r="F317" s="12"/>
      <c r="G317" s="154">
        <v>0.85</v>
      </c>
      <c r="H317" s="154">
        <v>0.85</v>
      </c>
      <c r="I317" s="93">
        <f t="shared" si="55"/>
        <v>0.17</v>
      </c>
      <c r="J317" s="94">
        <f t="shared" si="56"/>
        <v>1.02</v>
      </c>
      <c r="K317" s="200">
        <f t="shared" si="51"/>
        <v>1.22</v>
      </c>
    </row>
    <row r="318" spans="1:12" ht="18" x14ac:dyDescent="0.25">
      <c r="A318" s="78" t="s">
        <v>993</v>
      </c>
      <c r="B318" s="4"/>
      <c r="C318" s="4"/>
      <c r="D318" s="192" t="s">
        <v>1465</v>
      </c>
      <c r="E318" s="25"/>
      <c r="F318" s="12"/>
      <c r="G318" s="154">
        <v>0.97</v>
      </c>
      <c r="H318" s="154">
        <v>0.97</v>
      </c>
      <c r="I318" s="93">
        <f t="shared" si="55"/>
        <v>0.19400000000000001</v>
      </c>
      <c r="J318" s="94">
        <f t="shared" si="56"/>
        <v>1.1639999999999999</v>
      </c>
      <c r="K318" s="200">
        <f t="shared" si="51"/>
        <v>1.4</v>
      </c>
    </row>
    <row r="319" spans="1:12" ht="30.75" x14ac:dyDescent="0.25">
      <c r="A319" s="73" t="s">
        <v>994</v>
      </c>
      <c r="B319" s="77"/>
      <c r="C319" s="77"/>
      <c r="D319" s="190" t="s">
        <v>1466</v>
      </c>
      <c r="E319" s="30"/>
      <c r="F319" s="30"/>
      <c r="G319" s="154">
        <v>1.72</v>
      </c>
      <c r="H319" s="154">
        <v>1.72</v>
      </c>
      <c r="I319" s="93">
        <f t="shared" si="55"/>
        <v>0.34400000000000003</v>
      </c>
      <c r="J319" s="149">
        <f t="shared" si="56"/>
        <v>2.0640000000000001</v>
      </c>
      <c r="K319" s="200">
        <f t="shared" si="51"/>
        <v>2.48</v>
      </c>
    </row>
    <row r="320" spans="1:12" ht="24" hidden="1" customHeight="1" x14ac:dyDescent="0.25">
      <c r="A320" s="35" t="e">
        <f>#REF!</f>
        <v>#REF!</v>
      </c>
      <c r="B320" s="126" t="s">
        <v>190</v>
      </c>
      <c r="C320" s="4"/>
      <c r="D320" s="49" t="s">
        <v>190</v>
      </c>
      <c r="E320" s="25"/>
      <c r="F320" s="12"/>
      <c r="G320" s="154">
        <v>0</v>
      </c>
      <c r="H320" s="154">
        <v>0</v>
      </c>
      <c r="I320" s="100"/>
      <c r="J320" s="101"/>
      <c r="K320" s="200">
        <f t="shared" ref="K320:K335" si="57">ROUND((J320*1.2),2)</f>
        <v>0</v>
      </c>
    </row>
    <row r="321" spans="1:11" ht="39.75" hidden="1" customHeight="1" x14ac:dyDescent="0.25">
      <c r="A321" s="20" t="s">
        <v>114</v>
      </c>
      <c r="B321" s="38" t="s">
        <v>316</v>
      </c>
      <c r="C321" s="38" t="s">
        <v>504</v>
      </c>
      <c r="D321" s="161" t="s">
        <v>317</v>
      </c>
      <c r="E321" s="188" t="s">
        <v>71</v>
      </c>
      <c r="F321" s="161" t="s">
        <v>318</v>
      </c>
      <c r="G321" s="154" t="e">
        <v>#VALUE!</v>
      </c>
      <c r="H321" s="154" t="e">
        <v>#VALUE!</v>
      </c>
      <c r="I321" s="112" t="s">
        <v>109</v>
      </c>
      <c r="J321" s="128" t="s">
        <v>319</v>
      </c>
      <c r="K321" s="200" t="e">
        <f t="shared" si="57"/>
        <v>#VALUE!</v>
      </c>
    </row>
    <row r="322" spans="1:11" ht="18" x14ac:dyDescent="0.25">
      <c r="A322" s="78" t="s">
        <v>121</v>
      </c>
      <c r="B322" s="4"/>
      <c r="C322" s="4"/>
      <c r="D322" s="12"/>
      <c r="E322" s="25"/>
      <c r="F322" s="12"/>
      <c r="G322" s="154">
        <v>0.18</v>
      </c>
      <c r="H322" s="154">
        <v>0.18</v>
      </c>
      <c r="I322" s="93">
        <f t="shared" ref="I322:I327" si="58">H322*20%</f>
        <v>3.5999999999999997E-2</v>
      </c>
      <c r="J322" s="94">
        <f t="shared" ref="J322:J327" si="59">H322+I322</f>
        <v>0.216</v>
      </c>
      <c r="K322" s="200">
        <f t="shared" si="57"/>
        <v>0.26</v>
      </c>
    </row>
    <row r="323" spans="1:11" ht="18" x14ac:dyDescent="0.25">
      <c r="A323" s="78" t="s">
        <v>122</v>
      </c>
      <c r="B323" s="4"/>
      <c r="C323" s="4"/>
      <c r="D323" s="12"/>
      <c r="E323" s="25"/>
      <c r="F323" s="12"/>
      <c r="G323" s="154">
        <v>0.54</v>
      </c>
      <c r="H323" s="154">
        <v>0.54</v>
      </c>
      <c r="I323" s="93">
        <f t="shared" si="58"/>
        <v>0.10800000000000001</v>
      </c>
      <c r="J323" s="94">
        <f t="shared" si="59"/>
        <v>0.64800000000000002</v>
      </c>
      <c r="K323" s="200">
        <f t="shared" si="57"/>
        <v>0.78</v>
      </c>
    </row>
    <row r="324" spans="1:11" ht="18" x14ac:dyDescent="0.25">
      <c r="A324" s="78" t="s">
        <v>653</v>
      </c>
      <c r="B324" s="4"/>
      <c r="C324" s="4"/>
      <c r="D324" s="12"/>
      <c r="E324" s="25"/>
      <c r="F324" s="12"/>
      <c r="G324" s="154">
        <v>0.15</v>
      </c>
      <c r="H324" s="154">
        <v>0.15</v>
      </c>
      <c r="I324" s="93">
        <f t="shared" si="58"/>
        <v>0.03</v>
      </c>
      <c r="J324" s="94">
        <f t="shared" si="59"/>
        <v>0.18</v>
      </c>
      <c r="K324" s="200">
        <f t="shared" si="57"/>
        <v>0.22</v>
      </c>
    </row>
    <row r="325" spans="1:11" ht="18" x14ac:dyDescent="0.25">
      <c r="A325" s="78" t="s">
        <v>652</v>
      </c>
      <c r="B325" s="4"/>
      <c r="C325" s="4"/>
      <c r="D325" s="12"/>
      <c r="E325" s="25"/>
      <c r="F325" s="12"/>
      <c r="G325" s="154">
        <v>0.18</v>
      </c>
      <c r="H325" s="154">
        <v>0.18</v>
      </c>
      <c r="I325" s="93">
        <f t="shared" si="58"/>
        <v>3.5999999999999997E-2</v>
      </c>
      <c r="J325" s="94">
        <f t="shared" si="59"/>
        <v>0.216</v>
      </c>
      <c r="K325" s="200">
        <f t="shared" si="57"/>
        <v>0.26</v>
      </c>
    </row>
    <row r="326" spans="1:11" ht="18" x14ac:dyDescent="0.25">
      <c r="A326" s="78" t="s">
        <v>655</v>
      </c>
      <c r="B326" s="4"/>
      <c r="C326" s="4"/>
      <c r="D326" s="12"/>
      <c r="E326" s="25"/>
      <c r="F326" s="12"/>
      <c r="G326" s="154">
        <v>0.48</v>
      </c>
      <c r="H326" s="154">
        <v>0.48</v>
      </c>
      <c r="I326" s="93">
        <f t="shared" si="58"/>
        <v>9.6000000000000002E-2</v>
      </c>
      <c r="J326" s="94">
        <f t="shared" si="59"/>
        <v>0.57599999999999996</v>
      </c>
      <c r="K326" s="200">
        <f t="shared" si="57"/>
        <v>0.69</v>
      </c>
    </row>
    <row r="327" spans="1:11" ht="18" x14ac:dyDescent="0.25">
      <c r="A327" s="78" t="s">
        <v>654</v>
      </c>
      <c r="B327" s="4"/>
      <c r="C327" s="4"/>
      <c r="D327" s="12"/>
      <c r="E327" s="25"/>
      <c r="F327" s="12"/>
      <c r="G327" s="154">
        <v>0.52</v>
      </c>
      <c r="H327" s="154">
        <v>0.52</v>
      </c>
      <c r="I327" s="93">
        <f t="shared" si="58"/>
        <v>0.10400000000000001</v>
      </c>
      <c r="J327" s="94">
        <f t="shared" si="59"/>
        <v>0.624</v>
      </c>
      <c r="K327" s="200">
        <f t="shared" si="57"/>
        <v>0.75</v>
      </c>
    </row>
    <row r="328" spans="1:11" ht="6" customHeight="1" x14ac:dyDescent="0.25">
      <c r="A328" s="144"/>
      <c r="B328" s="77"/>
      <c r="C328" s="77"/>
      <c r="D328" s="30"/>
      <c r="E328" s="30"/>
      <c r="F328" s="30"/>
      <c r="G328" s="154">
        <v>0</v>
      </c>
      <c r="H328" s="154">
        <v>0</v>
      </c>
      <c r="I328" s="77"/>
      <c r="J328" s="275"/>
      <c r="K328" s="200">
        <f t="shared" si="57"/>
        <v>0</v>
      </c>
    </row>
    <row r="329" spans="1:11" ht="18" x14ac:dyDescent="0.25">
      <c r="A329" s="78" t="s">
        <v>518</v>
      </c>
      <c r="B329" s="4"/>
      <c r="C329" s="4"/>
      <c r="D329" s="12"/>
      <c r="E329" s="25"/>
      <c r="F329" s="12"/>
      <c r="G329" s="154">
        <v>3.42</v>
      </c>
      <c r="H329" s="154">
        <v>3.42</v>
      </c>
      <c r="I329" s="93">
        <f t="shared" ref="I329:I335" si="60">H329*20%</f>
        <v>0.68400000000000005</v>
      </c>
      <c r="J329" s="94">
        <f t="shared" ref="J329:J335" si="61">H329+I329</f>
        <v>4.1040000000000001</v>
      </c>
      <c r="K329" s="200">
        <f t="shared" si="57"/>
        <v>4.92</v>
      </c>
    </row>
    <row r="330" spans="1:11" ht="18" x14ac:dyDescent="0.25">
      <c r="A330" s="78" t="s">
        <v>1049</v>
      </c>
      <c r="B330" s="4"/>
      <c r="C330" s="4"/>
      <c r="D330" s="12"/>
      <c r="E330" s="25"/>
      <c r="F330" s="12"/>
      <c r="G330" s="154">
        <v>4.49</v>
      </c>
      <c r="H330" s="154">
        <v>4.49</v>
      </c>
      <c r="I330" s="93">
        <f t="shared" si="60"/>
        <v>0.89800000000000013</v>
      </c>
      <c r="J330" s="94">
        <f t="shared" si="61"/>
        <v>5.3879999999999999</v>
      </c>
      <c r="K330" s="200">
        <f t="shared" si="57"/>
        <v>6.47</v>
      </c>
    </row>
    <row r="331" spans="1:11" ht="18" x14ac:dyDescent="0.25">
      <c r="A331" s="78" t="s">
        <v>1056</v>
      </c>
      <c r="B331" s="4"/>
      <c r="C331" s="4"/>
      <c r="D331" s="12"/>
      <c r="E331" s="25"/>
      <c r="F331" s="12"/>
      <c r="G331" s="154">
        <v>5.51</v>
      </c>
      <c r="H331" s="154">
        <v>5.51</v>
      </c>
      <c r="I331" s="96">
        <f t="shared" si="60"/>
        <v>1.1020000000000001</v>
      </c>
      <c r="J331" s="97">
        <f t="shared" si="61"/>
        <v>6.6120000000000001</v>
      </c>
      <c r="K331" s="200">
        <f t="shared" si="57"/>
        <v>7.93</v>
      </c>
    </row>
    <row r="332" spans="1:11" ht="18" x14ac:dyDescent="0.25">
      <c r="A332" s="78" t="s">
        <v>519</v>
      </c>
      <c r="B332" s="4"/>
      <c r="C332" s="4"/>
      <c r="D332" s="12"/>
      <c r="E332" s="25"/>
      <c r="F332" s="12"/>
      <c r="G332" s="154">
        <v>5.61</v>
      </c>
      <c r="H332" s="154">
        <v>5.61</v>
      </c>
      <c r="I332" s="93">
        <f t="shared" si="60"/>
        <v>1.1220000000000001</v>
      </c>
      <c r="J332" s="94">
        <f t="shared" si="61"/>
        <v>6.7320000000000002</v>
      </c>
      <c r="K332" s="200">
        <f t="shared" si="57"/>
        <v>8.08</v>
      </c>
    </row>
    <row r="333" spans="1:11" ht="30.75" x14ac:dyDescent="0.25">
      <c r="A333" s="73" t="s">
        <v>462</v>
      </c>
      <c r="B333" s="4"/>
      <c r="C333" s="4"/>
      <c r="D333" s="12"/>
      <c r="E333" s="25"/>
      <c r="F333" s="12"/>
      <c r="G333" s="154">
        <v>6.53</v>
      </c>
      <c r="H333" s="154">
        <v>6.53</v>
      </c>
      <c r="I333" s="93">
        <f t="shared" si="60"/>
        <v>1.306</v>
      </c>
      <c r="J333" s="94">
        <f t="shared" si="61"/>
        <v>7.8360000000000003</v>
      </c>
      <c r="K333" s="200">
        <f t="shared" si="57"/>
        <v>9.4</v>
      </c>
    </row>
    <row r="334" spans="1:11" ht="30.75" x14ac:dyDescent="0.25">
      <c r="A334" s="73" t="s">
        <v>728</v>
      </c>
      <c r="B334" s="4"/>
      <c r="C334" s="4"/>
      <c r="D334" s="12"/>
      <c r="E334" s="25"/>
      <c r="F334" s="12"/>
      <c r="G334" s="154">
        <v>6.56</v>
      </c>
      <c r="H334" s="154">
        <v>6.56</v>
      </c>
      <c r="I334" s="93">
        <f t="shared" si="60"/>
        <v>1.3120000000000001</v>
      </c>
      <c r="J334" s="94">
        <f t="shared" si="61"/>
        <v>7.8719999999999999</v>
      </c>
      <c r="K334" s="200">
        <f t="shared" si="57"/>
        <v>9.4499999999999993</v>
      </c>
    </row>
    <row r="335" spans="1:11" ht="18" x14ac:dyDescent="0.25">
      <c r="A335" s="78" t="s">
        <v>1788</v>
      </c>
      <c r="B335" s="4"/>
      <c r="C335" s="4"/>
      <c r="D335" s="12"/>
      <c r="E335" s="25"/>
      <c r="F335" s="12"/>
      <c r="G335" s="154">
        <v>7.25</v>
      </c>
      <c r="H335" s="154">
        <v>7.25</v>
      </c>
      <c r="I335" s="93">
        <f t="shared" si="60"/>
        <v>1.4500000000000002</v>
      </c>
      <c r="J335" s="94">
        <f t="shared" si="61"/>
        <v>8.6999999999999993</v>
      </c>
      <c r="K335" s="200">
        <f t="shared" si="57"/>
        <v>10.44</v>
      </c>
    </row>
    <row r="336" spans="1:11" ht="32.25" customHeight="1" x14ac:dyDescent="0.25">
      <c r="A336" s="73" t="s">
        <v>1794</v>
      </c>
      <c r="B336" s="259" t="s">
        <v>1789</v>
      </c>
      <c r="C336" s="4"/>
      <c r="D336" s="12" t="s">
        <v>1795</v>
      </c>
      <c r="E336" s="25"/>
      <c r="F336" s="12"/>
      <c r="G336" s="154">
        <f>G333*2</f>
        <v>13.06</v>
      </c>
      <c r="H336" s="154">
        <f>H333*2</f>
        <v>13.06</v>
      </c>
      <c r="I336" s="93">
        <f t="shared" ref="I336:I338" si="62">H336*20%</f>
        <v>2.6120000000000001</v>
      </c>
      <c r="J336" s="94">
        <f t="shared" ref="J336:J338" si="63">H336+I336</f>
        <v>15.672000000000001</v>
      </c>
      <c r="K336" s="200">
        <f>ROUND((J336*1.2),2)</f>
        <v>18.809999999999999</v>
      </c>
    </row>
    <row r="337" spans="1:11" ht="18" x14ac:dyDescent="0.25">
      <c r="A337" s="78" t="s">
        <v>1791</v>
      </c>
      <c r="B337" s="259" t="s">
        <v>1790</v>
      </c>
      <c r="C337" s="4"/>
      <c r="D337" s="12" t="s">
        <v>1795</v>
      </c>
      <c r="E337" s="25"/>
      <c r="F337" s="12"/>
      <c r="G337" s="154">
        <v>8.98</v>
      </c>
      <c r="H337" s="154">
        <v>8.98</v>
      </c>
      <c r="I337" s="93">
        <f t="shared" si="62"/>
        <v>1.7960000000000003</v>
      </c>
      <c r="J337" s="94">
        <f t="shared" si="63"/>
        <v>10.776</v>
      </c>
      <c r="K337" s="200">
        <f>ROUND((J337*1.2),2)</f>
        <v>12.93</v>
      </c>
    </row>
    <row r="338" spans="1:11" ht="35.25" customHeight="1" x14ac:dyDescent="0.25">
      <c r="A338" s="73" t="s">
        <v>1793</v>
      </c>
      <c r="B338" s="259" t="s">
        <v>1792</v>
      </c>
      <c r="C338" s="4"/>
      <c r="D338" s="12" t="s">
        <v>1795</v>
      </c>
      <c r="E338" s="25"/>
      <c r="F338" s="12"/>
      <c r="G338" s="154">
        <v>11.02</v>
      </c>
      <c r="H338" s="154">
        <v>11.02</v>
      </c>
      <c r="I338" s="93">
        <f t="shared" si="62"/>
        <v>2.2040000000000002</v>
      </c>
      <c r="J338" s="94">
        <f t="shared" si="63"/>
        <v>13.224</v>
      </c>
      <c r="K338" s="200">
        <f>ROUND((J338*1.2),2)</f>
        <v>15.87</v>
      </c>
    </row>
    <row r="339" spans="1:11" ht="29.25" hidden="1" customHeight="1" x14ac:dyDescent="0.25">
      <c r="A339" s="61" t="s">
        <v>719</v>
      </c>
      <c r="B339" s="91" t="s">
        <v>718</v>
      </c>
      <c r="C339" s="38"/>
      <c r="D339" s="161"/>
      <c r="E339" s="188"/>
      <c r="F339" s="161"/>
      <c r="G339" s="154">
        <v>17.350000000000001</v>
      </c>
      <c r="H339" s="154">
        <v>17.350000000000001</v>
      </c>
      <c r="I339" s="93">
        <f t="shared" ref="I339:I346" si="64">H339*20%</f>
        <v>3.4700000000000006</v>
      </c>
      <c r="J339" s="94">
        <f t="shared" ref="J339:J346" si="65">H339+I339</f>
        <v>20.82</v>
      </c>
      <c r="K339" s="200">
        <f t="shared" ref="K339:K343" si="66">ROUND((J339*1.2),2)</f>
        <v>24.98</v>
      </c>
    </row>
    <row r="340" spans="1:11" ht="31.5" hidden="1" customHeight="1" x14ac:dyDescent="0.25">
      <c r="A340" s="61" t="s">
        <v>720</v>
      </c>
      <c r="B340" s="91" t="s">
        <v>721</v>
      </c>
      <c r="C340" s="38"/>
      <c r="D340" s="161"/>
      <c r="E340" s="188"/>
      <c r="F340" s="161"/>
      <c r="G340" s="154">
        <v>17.29</v>
      </c>
      <c r="H340" s="154">
        <v>17.29</v>
      </c>
      <c r="I340" s="93">
        <f t="shared" si="64"/>
        <v>3.4580000000000002</v>
      </c>
      <c r="J340" s="94">
        <f t="shared" si="65"/>
        <v>20.747999999999998</v>
      </c>
      <c r="K340" s="200">
        <f t="shared" si="66"/>
        <v>24.9</v>
      </c>
    </row>
    <row r="341" spans="1:11" ht="30" hidden="1" customHeight="1" x14ac:dyDescent="0.25">
      <c r="A341" s="61" t="s">
        <v>723</v>
      </c>
      <c r="B341" s="91" t="s">
        <v>722</v>
      </c>
      <c r="C341" s="38"/>
      <c r="D341" s="161"/>
      <c r="E341" s="188"/>
      <c r="F341" s="161"/>
      <c r="G341" s="154">
        <v>6.95</v>
      </c>
      <c r="H341" s="154">
        <v>6.95</v>
      </c>
      <c r="I341" s="93">
        <f t="shared" si="64"/>
        <v>1.39</v>
      </c>
      <c r="J341" s="94">
        <f t="shared" si="65"/>
        <v>8.34</v>
      </c>
      <c r="K341" s="200">
        <f t="shared" si="66"/>
        <v>10.01</v>
      </c>
    </row>
    <row r="342" spans="1:11" ht="32.25" customHeight="1" x14ac:dyDescent="0.25">
      <c r="A342" s="61" t="s">
        <v>1106</v>
      </c>
      <c r="B342" s="91" t="s">
        <v>1083</v>
      </c>
      <c r="C342" s="158"/>
      <c r="D342" s="160"/>
      <c r="E342" s="189"/>
      <c r="F342" s="160"/>
      <c r="G342" s="154">
        <v>6.6</v>
      </c>
      <c r="H342" s="154">
        <v>6.6</v>
      </c>
      <c r="I342" s="93">
        <f t="shared" si="64"/>
        <v>1.32</v>
      </c>
      <c r="J342" s="94">
        <f t="shared" si="65"/>
        <v>7.92</v>
      </c>
      <c r="K342" s="200">
        <f t="shared" si="66"/>
        <v>9.5</v>
      </c>
    </row>
    <row r="343" spans="1:11" ht="18" x14ac:dyDescent="0.25">
      <c r="A343" s="61" t="s">
        <v>1069</v>
      </c>
      <c r="B343" s="91" t="s">
        <v>724</v>
      </c>
      <c r="C343" s="158"/>
      <c r="D343" s="160"/>
      <c r="E343" s="189"/>
      <c r="F343" s="160"/>
      <c r="G343" s="154">
        <v>2.66</v>
      </c>
      <c r="H343" s="154">
        <v>2.66</v>
      </c>
      <c r="I343" s="93">
        <f t="shared" si="64"/>
        <v>0.53200000000000003</v>
      </c>
      <c r="J343" s="94">
        <f t="shared" si="65"/>
        <v>3.1920000000000002</v>
      </c>
      <c r="K343" s="200">
        <f t="shared" si="66"/>
        <v>3.83</v>
      </c>
    </row>
    <row r="344" spans="1:11" ht="18" x14ac:dyDescent="0.25">
      <c r="A344" s="60" t="s">
        <v>445</v>
      </c>
      <c r="B344" s="75"/>
      <c r="C344" s="4"/>
      <c r="D344" s="12"/>
      <c r="E344" s="25"/>
      <c r="F344" s="12"/>
      <c r="G344" s="154">
        <v>1.44</v>
      </c>
      <c r="H344" s="154">
        <v>1.44</v>
      </c>
      <c r="I344" s="93">
        <f t="shared" si="64"/>
        <v>0.28799999999999998</v>
      </c>
      <c r="J344" s="94">
        <f t="shared" si="65"/>
        <v>1.728</v>
      </c>
      <c r="K344" s="200">
        <f>ROUND((J344*1.2),2)</f>
        <v>2.0699999999999998</v>
      </c>
    </row>
    <row r="345" spans="1:11" ht="18" x14ac:dyDescent="0.25">
      <c r="A345" s="78" t="s">
        <v>1105</v>
      </c>
      <c r="B345" s="4"/>
      <c r="C345" s="4"/>
      <c r="D345" s="12"/>
      <c r="E345" s="25"/>
      <c r="F345" s="12"/>
      <c r="G345" s="154">
        <v>1.76</v>
      </c>
      <c r="H345" s="154">
        <v>1.76</v>
      </c>
      <c r="I345" s="93">
        <f t="shared" si="64"/>
        <v>0.35200000000000004</v>
      </c>
      <c r="J345" s="94">
        <f t="shared" si="65"/>
        <v>2.1120000000000001</v>
      </c>
      <c r="K345" s="200">
        <f>ROUND((J345*1.2),2)</f>
        <v>2.5299999999999998</v>
      </c>
    </row>
    <row r="346" spans="1:11" ht="18" hidden="1" customHeight="1" x14ac:dyDescent="0.25">
      <c r="A346" s="60" t="s">
        <v>529</v>
      </c>
      <c r="B346" s="75"/>
      <c r="C346" s="4"/>
      <c r="D346" s="12"/>
      <c r="E346" s="25"/>
      <c r="F346" s="12"/>
      <c r="G346" s="154">
        <v>4.5199999999999996</v>
      </c>
      <c r="H346" s="154">
        <v>4.5199999999999996</v>
      </c>
      <c r="I346" s="93">
        <f t="shared" si="64"/>
        <v>0.90399999999999991</v>
      </c>
      <c r="J346" s="94">
        <f t="shared" si="65"/>
        <v>5.4239999999999995</v>
      </c>
      <c r="K346" s="200">
        <f>ROUND((J346*1.2),2)</f>
        <v>6.51</v>
      </c>
    </row>
    <row r="347" spans="1:11" ht="17.25" customHeight="1" x14ac:dyDescent="0.25">
      <c r="A347" s="78" t="s">
        <v>1012</v>
      </c>
      <c r="B347" s="10"/>
      <c r="C347" s="10"/>
      <c r="D347" s="12"/>
      <c r="E347" s="12"/>
      <c r="F347" s="12"/>
      <c r="G347" s="154">
        <v>0.03</v>
      </c>
      <c r="H347" s="154">
        <v>0.03</v>
      </c>
      <c r="I347" s="96">
        <f t="shared" ref="I347:I369" si="67">H347*20%</f>
        <v>6.0000000000000001E-3</v>
      </c>
      <c r="J347" s="97">
        <f t="shared" ref="J347:J369" si="68">H347+I347</f>
        <v>3.5999999999999997E-2</v>
      </c>
      <c r="K347" s="200">
        <f t="shared" ref="K347:K369" si="69">ROUND((J347*1.2),2)</f>
        <v>0.04</v>
      </c>
    </row>
    <row r="348" spans="1:11" ht="17.25" customHeight="1" x14ac:dyDescent="0.25">
      <c r="A348" s="78" t="s">
        <v>1013</v>
      </c>
      <c r="B348" s="10"/>
      <c r="C348" s="10"/>
      <c r="D348" s="12"/>
      <c r="E348" s="12"/>
      <c r="F348" s="12"/>
      <c r="G348" s="154">
        <v>0.05</v>
      </c>
      <c r="H348" s="154">
        <v>0.05</v>
      </c>
      <c r="I348" s="96">
        <f t="shared" si="67"/>
        <v>1.0000000000000002E-2</v>
      </c>
      <c r="J348" s="97">
        <f t="shared" si="68"/>
        <v>6.0000000000000005E-2</v>
      </c>
      <c r="K348" s="200">
        <f t="shared" si="69"/>
        <v>7.0000000000000007E-2</v>
      </c>
    </row>
    <row r="349" spans="1:11" ht="17.25" customHeight="1" x14ac:dyDescent="0.25">
      <c r="A349" s="78" t="s">
        <v>1063</v>
      </c>
      <c r="B349" s="4"/>
      <c r="C349" s="4"/>
      <c r="D349" s="12"/>
      <c r="E349" s="25"/>
      <c r="F349" s="12"/>
      <c r="G349" s="154">
        <v>0.05</v>
      </c>
      <c r="H349" s="154">
        <v>0.05</v>
      </c>
      <c r="I349" s="96">
        <f t="shared" si="67"/>
        <v>1.0000000000000002E-2</v>
      </c>
      <c r="J349" s="97">
        <f t="shared" si="68"/>
        <v>6.0000000000000005E-2</v>
      </c>
      <c r="K349" s="200">
        <f t="shared" si="69"/>
        <v>7.0000000000000007E-2</v>
      </c>
    </row>
    <row r="350" spans="1:11" ht="18" x14ac:dyDescent="0.25">
      <c r="A350" s="78" t="s">
        <v>1011</v>
      </c>
      <c r="B350" s="4"/>
      <c r="C350" s="4"/>
      <c r="D350" s="12"/>
      <c r="E350" s="25"/>
      <c r="F350" s="12"/>
      <c r="G350" s="154">
        <v>0.23</v>
      </c>
      <c r="H350" s="154">
        <v>0.23</v>
      </c>
      <c r="I350" s="96">
        <f t="shared" si="67"/>
        <v>4.6000000000000006E-2</v>
      </c>
      <c r="J350" s="97">
        <f t="shared" si="68"/>
        <v>0.27600000000000002</v>
      </c>
      <c r="K350" s="200">
        <f t="shared" si="69"/>
        <v>0.33</v>
      </c>
    </row>
    <row r="351" spans="1:11" ht="18" x14ac:dyDescent="0.25">
      <c r="A351" s="78" t="s">
        <v>1061</v>
      </c>
      <c r="B351" s="4"/>
      <c r="C351" s="4"/>
      <c r="D351" s="12"/>
      <c r="E351" s="25"/>
      <c r="F351" s="12"/>
      <c r="G351" s="154">
        <v>0.55000000000000004</v>
      </c>
      <c r="H351" s="154">
        <v>0.55000000000000004</v>
      </c>
      <c r="I351" s="96">
        <f t="shared" si="67"/>
        <v>0.11000000000000001</v>
      </c>
      <c r="J351" s="97">
        <f t="shared" si="68"/>
        <v>0.66</v>
      </c>
      <c r="K351" s="200">
        <f t="shared" si="69"/>
        <v>0.79</v>
      </c>
    </row>
    <row r="352" spans="1:11" ht="18" x14ac:dyDescent="0.25">
      <c r="A352" s="78" t="s">
        <v>0</v>
      </c>
      <c r="B352" s="4"/>
      <c r="C352" s="4"/>
      <c r="D352" s="12"/>
      <c r="E352" s="25"/>
      <c r="F352" s="12"/>
      <c r="G352" s="154">
        <v>8.51</v>
      </c>
      <c r="H352" s="154">
        <v>8.51</v>
      </c>
      <c r="I352" s="93">
        <f t="shared" si="67"/>
        <v>1.702</v>
      </c>
      <c r="J352" s="94">
        <f t="shared" si="68"/>
        <v>10.212</v>
      </c>
      <c r="K352" s="200">
        <f t="shared" si="69"/>
        <v>12.25</v>
      </c>
    </row>
    <row r="353" spans="1:11" ht="18" x14ac:dyDescent="0.25">
      <c r="A353" s="78" t="s">
        <v>773</v>
      </c>
      <c r="B353" s="4"/>
      <c r="C353" s="4"/>
      <c r="D353" s="12"/>
      <c r="E353" s="25"/>
      <c r="F353" s="12"/>
      <c r="G353" s="154">
        <v>19.2</v>
      </c>
      <c r="H353" s="154">
        <v>19.2</v>
      </c>
      <c r="I353" s="93">
        <f t="shared" si="67"/>
        <v>3.84</v>
      </c>
      <c r="J353" s="94">
        <f t="shared" si="68"/>
        <v>23.04</v>
      </c>
      <c r="K353" s="200">
        <f t="shared" si="69"/>
        <v>27.65</v>
      </c>
    </row>
    <row r="354" spans="1:11" ht="18" x14ac:dyDescent="0.25">
      <c r="A354" s="78" t="s">
        <v>594</v>
      </c>
      <c r="B354" s="4"/>
      <c r="C354" s="4"/>
      <c r="D354" s="12"/>
      <c r="E354" s="25"/>
      <c r="F354" s="12"/>
      <c r="G354" s="154">
        <v>2.11</v>
      </c>
      <c r="H354" s="154">
        <v>2.2200000000000002</v>
      </c>
      <c r="I354" s="93">
        <f t="shared" si="67"/>
        <v>0.44400000000000006</v>
      </c>
      <c r="J354" s="94">
        <f t="shared" si="68"/>
        <v>2.6640000000000001</v>
      </c>
      <c r="K354" s="200">
        <f t="shared" si="69"/>
        <v>3.2</v>
      </c>
    </row>
    <row r="355" spans="1:11" ht="20.25" customHeight="1" x14ac:dyDescent="0.25">
      <c r="A355" s="78" t="s">
        <v>189</v>
      </c>
      <c r="B355" s="4"/>
      <c r="C355" s="4"/>
      <c r="D355" s="12" t="s">
        <v>1403</v>
      </c>
      <c r="E355" s="25"/>
      <c r="F355" s="12"/>
      <c r="G355" s="154">
        <v>4.42</v>
      </c>
      <c r="H355" s="154">
        <f>G355*1.05</f>
        <v>4.641</v>
      </c>
      <c r="I355" s="93">
        <f t="shared" si="67"/>
        <v>0.92820000000000003</v>
      </c>
      <c r="J355" s="94">
        <f t="shared" si="68"/>
        <v>5.5692000000000004</v>
      </c>
      <c r="K355" s="200">
        <f t="shared" si="69"/>
        <v>6.68</v>
      </c>
    </row>
    <row r="356" spans="1:11" ht="23.25" hidden="1" customHeight="1" x14ac:dyDescent="0.25">
      <c r="A356" s="78" t="s">
        <v>434</v>
      </c>
      <c r="B356" s="4"/>
      <c r="C356" s="4"/>
      <c r="D356" s="12"/>
      <c r="E356" s="25"/>
      <c r="F356" s="12"/>
      <c r="G356" s="154">
        <v>0</v>
      </c>
      <c r="H356" s="154">
        <v>0</v>
      </c>
      <c r="I356" s="93">
        <f t="shared" si="67"/>
        <v>0</v>
      </c>
      <c r="J356" s="94">
        <f t="shared" si="68"/>
        <v>0</v>
      </c>
      <c r="K356" s="200">
        <f t="shared" si="69"/>
        <v>0</v>
      </c>
    </row>
    <row r="357" spans="1:11" ht="22.5" hidden="1" customHeight="1" x14ac:dyDescent="0.25">
      <c r="A357" s="78" t="s">
        <v>657</v>
      </c>
      <c r="B357" s="4"/>
      <c r="C357" s="4"/>
      <c r="D357" s="12"/>
      <c r="E357" s="25"/>
      <c r="F357" s="12"/>
      <c r="G357" s="154">
        <v>0</v>
      </c>
      <c r="H357" s="154">
        <v>0</v>
      </c>
      <c r="I357" s="93">
        <f t="shared" si="67"/>
        <v>0</v>
      </c>
      <c r="J357" s="94">
        <f t="shared" si="68"/>
        <v>0</v>
      </c>
      <c r="K357" s="200">
        <f t="shared" si="69"/>
        <v>0</v>
      </c>
    </row>
    <row r="358" spans="1:11" ht="22.5" hidden="1" customHeight="1" x14ac:dyDescent="0.25">
      <c r="A358" s="78"/>
      <c r="B358" s="4"/>
      <c r="C358" s="4"/>
      <c r="D358" s="12"/>
      <c r="E358" s="25"/>
      <c r="F358" s="12"/>
      <c r="G358" s="154">
        <v>0</v>
      </c>
      <c r="H358" s="154">
        <v>0</v>
      </c>
      <c r="I358" s="93">
        <f t="shared" si="67"/>
        <v>0</v>
      </c>
      <c r="J358" s="94">
        <f t="shared" si="68"/>
        <v>0</v>
      </c>
      <c r="K358" s="200">
        <f t="shared" si="69"/>
        <v>0</v>
      </c>
    </row>
    <row r="359" spans="1:11" ht="25.5" hidden="1" customHeight="1" x14ac:dyDescent="0.25">
      <c r="A359" s="144"/>
      <c r="B359" s="77"/>
      <c r="C359" s="77"/>
      <c r="D359" s="30"/>
      <c r="E359" s="30"/>
      <c r="F359" s="30"/>
      <c r="G359" s="154">
        <v>0</v>
      </c>
      <c r="H359" s="154">
        <v>0</v>
      </c>
      <c r="I359" s="93">
        <f t="shared" si="67"/>
        <v>0</v>
      </c>
      <c r="J359" s="94">
        <f t="shared" si="68"/>
        <v>0</v>
      </c>
      <c r="K359" s="200">
        <f t="shared" si="69"/>
        <v>0</v>
      </c>
    </row>
    <row r="360" spans="1:11" ht="12.75" hidden="1" customHeight="1" x14ac:dyDescent="0.25">
      <c r="A360" s="144"/>
      <c r="B360" s="77"/>
      <c r="C360" s="77"/>
      <c r="D360" s="30"/>
      <c r="E360" s="30"/>
      <c r="F360" s="30"/>
      <c r="G360" s="154">
        <v>0</v>
      </c>
      <c r="H360" s="154">
        <v>0</v>
      </c>
      <c r="I360" s="93">
        <f t="shared" si="67"/>
        <v>0</v>
      </c>
      <c r="J360" s="94">
        <f t="shared" si="68"/>
        <v>0</v>
      </c>
      <c r="K360" s="200">
        <f t="shared" si="69"/>
        <v>0</v>
      </c>
    </row>
    <row r="361" spans="1:11" ht="25.5" hidden="1" customHeight="1" x14ac:dyDescent="0.25">
      <c r="A361" s="144"/>
      <c r="B361" s="77"/>
      <c r="C361" s="77"/>
      <c r="D361" s="30"/>
      <c r="E361" s="30"/>
      <c r="F361" s="30"/>
      <c r="G361" s="154">
        <v>0</v>
      </c>
      <c r="H361" s="154">
        <v>0</v>
      </c>
      <c r="I361" s="93">
        <f t="shared" si="67"/>
        <v>0</v>
      </c>
      <c r="J361" s="94">
        <f t="shared" si="68"/>
        <v>0</v>
      </c>
      <c r="K361" s="200">
        <f t="shared" si="69"/>
        <v>0</v>
      </c>
    </row>
    <row r="362" spans="1:11" ht="15" hidden="1" customHeight="1" x14ac:dyDescent="0.25">
      <c r="A362" s="78"/>
      <c r="B362" s="4"/>
      <c r="C362" s="4"/>
      <c r="D362" s="12"/>
      <c r="E362" s="25"/>
      <c r="F362" s="12"/>
      <c r="G362" s="154">
        <v>0</v>
      </c>
      <c r="H362" s="154">
        <v>0</v>
      </c>
      <c r="I362" s="93">
        <f t="shared" si="67"/>
        <v>0</v>
      </c>
      <c r="J362" s="94">
        <f t="shared" si="68"/>
        <v>0</v>
      </c>
      <c r="K362" s="200">
        <f t="shared" si="69"/>
        <v>0</v>
      </c>
    </row>
    <row r="363" spans="1:11" ht="16.5" hidden="1" customHeight="1" x14ac:dyDescent="0.25">
      <c r="A363" s="78" t="s">
        <v>274</v>
      </c>
      <c r="B363" s="4"/>
      <c r="C363" s="4"/>
      <c r="D363" s="12"/>
      <c r="E363" s="25"/>
      <c r="F363" s="12"/>
      <c r="G363" s="154">
        <v>1.83</v>
      </c>
      <c r="H363" s="154">
        <v>1.83</v>
      </c>
      <c r="I363" s="93">
        <f t="shared" si="67"/>
        <v>0.36600000000000005</v>
      </c>
      <c r="J363" s="94">
        <f t="shared" si="68"/>
        <v>2.1960000000000002</v>
      </c>
      <c r="K363" s="200">
        <f t="shared" si="69"/>
        <v>2.64</v>
      </c>
    </row>
    <row r="364" spans="1:11" ht="16.5" hidden="1" customHeight="1" x14ac:dyDescent="0.25">
      <c r="A364" s="78"/>
      <c r="B364" s="4"/>
      <c r="C364" s="4"/>
      <c r="D364" s="12"/>
      <c r="E364" s="25"/>
      <c r="F364" s="12"/>
      <c r="G364" s="154">
        <v>0</v>
      </c>
      <c r="H364" s="154">
        <v>0</v>
      </c>
      <c r="I364" s="93">
        <f t="shared" si="67"/>
        <v>0</v>
      </c>
      <c r="J364" s="94">
        <f t="shared" si="68"/>
        <v>0</v>
      </c>
      <c r="K364" s="200">
        <f t="shared" si="69"/>
        <v>0</v>
      </c>
    </row>
    <row r="365" spans="1:11" ht="16.5" hidden="1" customHeight="1" x14ac:dyDescent="0.25">
      <c r="A365" s="35" t="e">
        <f>A210</f>
        <v>#REF!</v>
      </c>
      <c r="B365" s="126" t="s">
        <v>658</v>
      </c>
      <c r="C365" s="4"/>
      <c r="D365" s="49" t="s">
        <v>658</v>
      </c>
      <c r="E365" s="25"/>
      <c r="F365" s="12"/>
      <c r="G365" s="154">
        <v>0</v>
      </c>
      <c r="H365" s="154">
        <v>0</v>
      </c>
      <c r="I365" s="93">
        <f t="shared" si="67"/>
        <v>0</v>
      </c>
      <c r="J365" s="94">
        <f t="shared" si="68"/>
        <v>0</v>
      </c>
      <c r="K365" s="200">
        <f t="shared" si="69"/>
        <v>0</v>
      </c>
    </row>
    <row r="366" spans="1:11" ht="45" hidden="1" x14ac:dyDescent="0.25">
      <c r="A366" s="20" t="s">
        <v>114</v>
      </c>
      <c r="B366" s="38" t="s">
        <v>316</v>
      </c>
      <c r="C366" s="38" t="s">
        <v>504</v>
      </c>
      <c r="D366" s="161" t="s">
        <v>317</v>
      </c>
      <c r="E366" s="188" t="s">
        <v>71</v>
      </c>
      <c r="F366" s="161" t="s">
        <v>318</v>
      </c>
      <c r="G366" s="154" t="e">
        <v>#VALUE!</v>
      </c>
      <c r="H366" s="154" t="e">
        <v>#VALUE!</v>
      </c>
      <c r="I366" s="93" t="e">
        <f t="shared" si="67"/>
        <v>#VALUE!</v>
      </c>
      <c r="J366" s="94" t="e">
        <f t="shared" si="68"/>
        <v>#VALUE!</v>
      </c>
      <c r="K366" s="200" t="e">
        <f t="shared" si="69"/>
        <v>#VALUE!</v>
      </c>
    </row>
    <row r="367" spans="1:11" ht="1.5" customHeight="1" x14ac:dyDescent="0.25">
      <c r="A367" s="78" t="s">
        <v>620</v>
      </c>
      <c r="B367" s="4"/>
      <c r="C367" s="4"/>
      <c r="D367" s="12"/>
      <c r="E367" s="25"/>
      <c r="F367" s="12"/>
      <c r="G367" s="154">
        <v>30.25</v>
      </c>
      <c r="H367" s="154">
        <v>30.25</v>
      </c>
      <c r="I367" s="93">
        <f t="shared" si="67"/>
        <v>6.0500000000000007</v>
      </c>
      <c r="J367" s="94">
        <f t="shared" si="68"/>
        <v>36.299999999999997</v>
      </c>
      <c r="K367" s="200">
        <f t="shared" si="69"/>
        <v>43.56</v>
      </c>
    </row>
    <row r="368" spans="1:11" ht="23.25" customHeight="1" x14ac:dyDescent="0.25">
      <c r="A368" s="60" t="s">
        <v>1014</v>
      </c>
      <c r="B368" s="37"/>
      <c r="C368" s="37"/>
      <c r="D368" s="30"/>
      <c r="E368" s="54"/>
      <c r="F368" s="30"/>
      <c r="G368" s="154">
        <v>20.149999999999999</v>
      </c>
      <c r="H368" s="154">
        <v>20.149999999999999</v>
      </c>
      <c r="I368" s="93">
        <f t="shared" si="67"/>
        <v>4.03</v>
      </c>
      <c r="J368" s="94">
        <f t="shared" si="68"/>
        <v>24.18</v>
      </c>
      <c r="K368" s="200">
        <f t="shared" si="69"/>
        <v>29.02</v>
      </c>
    </row>
    <row r="369" spans="1:13" ht="23.25" customHeight="1" x14ac:dyDescent="0.25">
      <c r="A369" s="60" t="s">
        <v>1804</v>
      </c>
      <c r="B369" s="37"/>
      <c r="C369" s="37"/>
      <c r="D369" s="30" t="s">
        <v>1800</v>
      </c>
      <c r="E369" s="54"/>
      <c r="F369" s="30"/>
      <c r="G369" s="154">
        <v>137</v>
      </c>
      <c r="H369" s="154">
        <v>137</v>
      </c>
      <c r="I369" s="93">
        <f t="shared" si="67"/>
        <v>27.4</v>
      </c>
      <c r="J369" s="94">
        <f t="shared" si="68"/>
        <v>164.4</v>
      </c>
      <c r="K369" s="200">
        <f t="shared" si="69"/>
        <v>197.28</v>
      </c>
      <c r="M369" s="80" t="s">
        <v>1801</v>
      </c>
    </row>
    <row r="370" spans="1:13" ht="17.25" customHeight="1" x14ac:dyDescent="0.25">
      <c r="A370" s="78" t="s">
        <v>435</v>
      </c>
      <c r="B370" s="10" t="s">
        <v>186</v>
      </c>
      <c r="C370" s="4"/>
      <c r="D370" s="12"/>
      <c r="E370" s="25"/>
      <c r="F370" s="12"/>
      <c r="G370" s="154">
        <v>42.95</v>
      </c>
      <c r="H370" s="154">
        <v>42.95</v>
      </c>
      <c r="I370" s="93">
        <f t="shared" ref="I370:I377" si="70">H370*20%</f>
        <v>8.5900000000000016</v>
      </c>
      <c r="J370" s="94">
        <f t="shared" ref="J370:J377" si="71">H370+I370</f>
        <v>51.540000000000006</v>
      </c>
      <c r="K370" s="200">
        <f t="shared" ref="K370:K397" si="72">ROUND((J370*1.2),2)</f>
        <v>61.85</v>
      </c>
    </row>
    <row r="371" spans="1:13" ht="17.25" customHeight="1" x14ac:dyDescent="0.25">
      <c r="A371" s="78" t="s">
        <v>184</v>
      </c>
      <c r="B371" s="10" t="s">
        <v>187</v>
      </c>
      <c r="C371" s="4"/>
      <c r="D371" s="12"/>
      <c r="E371" s="25"/>
      <c r="F371" s="12"/>
      <c r="G371" s="154">
        <v>34.65</v>
      </c>
      <c r="H371" s="154">
        <v>34.65</v>
      </c>
      <c r="I371" s="93">
        <f t="shared" si="70"/>
        <v>6.93</v>
      </c>
      <c r="J371" s="94">
        <f t="shared" si="71"/>
        <v>41.58</v>
      </c>
      <c r="K371" s="200">
        <f t="shared" si="72"/>
        <v>49.9</v>
      </c>
    </row>
    <row r="372" spans="1:13" ht="17.25" customHeight="1" x14ac:dyDescent="0.25">
      <c r="A372" s="78" t="s">
        <v>185</v>
      </c>
      <c r="B372" s="10" t="s">
        <v>188</v>
      </c>
      <c r="C372" s="4"/>
      <c r="D372" s="12"/>
      <c r="E372" s="25"/>
      <c r="F372" s="12"/>
      <c r="G372" s="154">
        <v>18.25</v>
      </c>
      <c r="H372" s="154">
        <v>18.25</v>
      </c>
      <c r="I372" s="93">
        <f t="shared" si="70"/>
        <v>3.6500000000000004</v>
      </c>
      <c r="J372" s="94">
        <f t="shared" si="71"/>
        <v>21.9</v>
      </c>
      <c r="K372" s="200">
        <f t="shared" si="72"/>
        <v>26.28</v>
      </c>
    </row>
    <row r="373" spans="1:13" ht="17.25" hidden="1" customHeight="1" x14ac:dyDescent="0.25">
      <c r="A373" s="78" t="s">
        <v>601</v>
      </c>
      <c r="B373" s="10" t="s">
        <v>602</v>
      </c>
      <c r="C373" s="4"/>
      <c r="D373" s="12"/>
      <c r="E373" s="25"/>
      <c r="F373" s="12"/>
      <c r="G373" s="154">
        <v>178.1</v>
      </c>
      <c r="H373" s="154">
        <v>178.1</v>
      </c>
      <c r="I373" s="93">
        <f t="shared" si="70"/>
        <v>35.619999999999997</v>
      </c>
      <c r="J373" s="94">
        <f t="shared" si="71"/>
        <v>213.72</v>
      </c>
      <c r="K373" s="200">
        <f t="shared" si="72"/>
        <v>256.45999999999998</v>
      </c>
    </row>
    <row r="374" spans="1:13" ht="21" hidden="1" customHeight="1" x14ac:dyDescent="0.25">
      <c r="A374" s="78" t="s">
        <v>86</v>
      </c>
      <c r="B374" s="4" t="s">
        <v>87</v>
      </c>
      <c r="C374" s="4"/>
      <c r="D374" s="12" t="s">
        <v>88</v>
      </c>
      <c r="E374" s="25" t="s">
        <v>89</v>
      </c>
      <c r="F374" s="12"/>
      <c r="G374" s="154">
        <v>0</v>
      </c>
      <c r="H374" s="154">
        <v>0</v>
      </c>
      <c r="I374" s="93">
        <f t="shared" si="70"/>
        <v>0</v>
      </c>
      <c r="J374" s="94">
        <f t="shared" si="71"/>
        <v>0</v>
      </c>
      <c r="K374" s="200">
        <f t="shared" si="72"/>
        <v>0</v>
      </c>
    </row>
    <row r="375" spans="1:13" ht="21" hidden="1" customHeight="1" x14ac:dyDescent="0.25">
      <c r="A375" s="78" t="s">
        <v>455</v>
      </c>
      <c r="B375" s="4" t="s">
        <v>461</v>
      </c>
      <c r="C375" s="4"/>
      <c r="D375" s="12" t="s">
        <v>456</v>
      </c>
      <c r="E375" s="195" t="s">
        <v>67</v>
      </c>
      <c r="F375" s="12"/>
      <c r="G375" s="154">
        <v>121.49</v>
      </c>
      <c r="H375" s="154">
        <v>121.49</v>
      </c>
      <c r="I375" s="93">
        <f t="shared" si="70"/>
        <v>24.298000000000002</v>
      </c>
      <c r="J375" s="94">
        <f t="shared" si="71"/>
        <v>145.78800000000001</v>
      </c>
      <c r="K375" s="200">
        <f t="shared" si="72"/>
        <v>174.95</v>
      </c>
    </row>
    <row r="376" spans="1:13" ht="17.25" hidden="1" customHeight="1" x14ac:dyDescent="0.25">
      <c r="A376" s="61" t="s">
        <v>753</v>
      </c>
      <c r="B376" s="62" t="s">
        <v>755</v>
      </c>
      <c r="C376" s="62"/>
      <c r="D376" s="52" t="s">
        <v>754</v>
      </c>
      <c r="E376" s="188"/>
      <c r="F376" s="161"/>
      <c r="G376" s="154">
        <v>0</v>
      </c>
      <c r="H376" s="154">
        <v>0</v>
      </c>
      <c r="I376" s="93">
        <f t="shared" si="70"/>
        <v>0</v>
      </c>
      <c r="J376" s="94">
        <f t="shared" si="71"/>
        <v>0</v>
      </c>
      <c r="K376" s="200">
        <f t="shared" si="72"/>
        <v>0</v>
      </c>
    </row>
    <row r="377" spans="1:13" ht="17.25" hidden="1" customHeight="1" x14ac:dyDescent="0.25">
      <c r="A377" s="61" t="s">
        <v>857</v>
      </c>
      <c r="B377" s="62"/>
      <c r="C377" s="62"/>
      <c r="D377" s="52"/>
      <c r="E377" s="189"/>
      <c r="F377" s="160"/>
      <c r="G377" s="154">
        <v>0</v>
      </c>
      <c r="H377" s="154">
        <v>0</v>
      </c>
      <c r="I377" s="93">
        <f t="shared" si="70"/>
        <v>0</v>
      </c>
      <c r="J377" s="94">
        <f t="shared" si="71"/>
        <v>0</v>
      </c>
      <c r="K377" s="200">
        <f t="shared" si="72"/>
        <v>0</v>
      </c>
    </row>
    <row r="378" spans="1:13" ht="17.25" hidden="1" customHeight="1" x14ac:dyDescent="0.25">
      <c r="A378" s="61"/>
      <c r="B378" s="62"/>
      <c r="C378" s="62"/>
      <c r="D378" s="52"/>
      <c r="E378" s="189"/>
      <c r="F378" s="160"/>
      <c r="G378" s="154">
        <v>0</v>
      </c>
      <c r="H378" s="154">
        <v>0</v>
      </c>
      <c r="I378" s="93"/>
      <c r="J378" s="94"/>
      <c r="K378" s="200">
        <f t="shared" si="72"/>
        <v>0</v>
      </c>
    </row>
    <row r="379" spans="1:13" ht="21.75" customHeight="1" x14ac:dyDescent="0.25">
      <c r="A379" s="78" t="s">
        <v>103</v>
      </c>
      <c r="B379" s="28" t="s">
        <v>1486</v>
      </c>
      <c r="C379" s="77"/>
      <c r="D379" s="30"/>
      <c r="E379" s="30"/>
      <c r="F379" s="30"/>
      <c r="G379" s="154">
        <v>11.61</v>
      </c>
      <c r="H379" s="154">
        <f t="shared" ref="H379:H397" si="73">ROUND(G379*1.05,2)</f>
        <v>12.19</v>
      </c>
      <c r="I379" s="93">
        <f t="shared" ref="I379:I394" si="74">H379*20%</f>
        <v>2.4380000000000002</v>
      </c>
      <c r="J379" s="94">
        <f t="shared" ref="J379:J394" si="75">H379+I379</f>
        <v>14.628</v>
      </c>
      <c r="K379" s="200">
        <f t="shared" si="72"/>
        <v>17.55</v>
      </c>
      <c r="L379" s="76">
        <f>H379/G379*100-100</f>
        <v>4.9956933677864015</v>
      </c>
    </row>
    <row r="380" spans="1:13" ht="17.25" customHeight="1" x14ac:dyDescent="0.25">
      <c r="A380" s="78" t="s">
        <v>861</v>
      </c>
      <c r="B380" s="28" t="s">
        <v>1486</v>
      </c>
      <c r="C380" s="77"/>
      <c r="D380" s="30"/>
      <c r="E380" s="30"/>
      <c r="F380" s="30"/>
      <c r="G380" s="154">
        <v>13.22</v>
      </c>
      <c r="H380" s="154">
        <f t="shared" si="73"/>
        <v>13.88</v>
      </c>
      <c r="I380" s="93">
        <f t="shared" si="74"/>
        <v>2.7760000000000002</v>
      </c>
      <c r="J380" s="94">
        <f t="shared" si="75"/>
        <v>16.656000000000002</v>
      </c>
      <c r="K380" s="200">
        <f t="shared" si="72"/>
        <v>19.989999999999998</v>
      </c>
      <c r="L380" s="76">
        <f t="shared" ref="L380:L397" si="76">H380/G380*100-100</f>
        <v>4.9924357034795861</v>
      </c>
    </row>
    <row r="381" spans="1:13" ht="19.5" customHeight="1" x14ac:dyDescent="0.25">
      <c r="A381" s="78" t="s">
        <v>443</v>
      </c>
      <c r="B381" s="28" t="s">
        <v>1486</v>
      </c>
      <c r="C381" s="77"/>
      <c r="D381" s="30"/>
      <c r="E381" s="30"/>
      <c r="F381" s="30"/>
      <c r="G381" s="154">
        <v>20.6</v>
      </c>
      <c r="H381" s="154">
        <f t="shared" si="73"/>
        <v>21.63</v>
      </c>
      <c r="I381" s="93">
        <f t="shared" si="74"/>
        <v>4.3259999999999996</v>
      </c>
      <c r="J381" s="94">
        <f t="shared" si="75"/>
        <v>25.956</v>
      </c>
      <c r="K381" s="200">
        <f t="shared" si="72"/>
        <v>31.15</v>
      </c>
      <c r="L381" s="76">
        <f t="shared" si="76"/>
        <v>4.9999999999999858</v>
      </c>
    </row>
    <row r="382" spans="1:13" ht="19.5" customHeight="1" x14ac:dyDescent="0.25">
      <c r="A382" s="78" t="s">
        <v>444</v>
      </c>
      <c r="B382" s="28" t="s">
        <v>1486</v>
      </c>
      <c r="C382" s="77"/>
      <c r="D382" s="30"/>
      <c r="E382" s="30"/>
      <c r="F382" s="30"/>
      <c r="G382" s="154">
        <v>20.65</v>
      </c>
      <c r="H382" s="154">
        <f t="shared" si="73"/>
        <v>21.68</v>
      </c>
      <c r="I382" s="93">
        <f t="shared" si="74"/>
        <v>4.3360000000000003</v>
      </c>
      <c r="J382" s="94">
        <f t="shared" si="75"/>
        <v>26.015999999999998</v>
      </c>
      <c r="K382" s="200">
        <f t="shared" si="72"/>
        <v>31.22</v>
      </c>
      <c r="L382" s="76">
        <f t="shared" si="76"/>
        <v>4.9878934624697564</v>
      </c>
    </row>
    <row r="383" spans="1:13" ht="19.5" customHeight="1" x14ac:dyDescent="0.25">
      <c r="A383" s="78" t="s">
        <v>155</v>
      </c>
      <c r="B383" s="28" t="s">
        <v>1486</v>
      </c>
      <c r="C383" s="77"/>
      <c r="D383" s="30"/>
      <c r="E383" s="30"/>
      <c r="F383" s="30"/>
      <c r="G383" s="154">
        <v>22.31</v>
      </c>
      <c r="H383" s="154">
        <f t="shared" si="73"/>
        <v>23.43</v>
      </c>
      <c r="I383" s="93">
        <f t="shared" si="74"/>
        <v>4.6859999999999999</v>
      </c>
      <c r="J383" s="94">
        <f t="shared" si="75"/>
        <v>28.116</v>
      </c>
      <c r="K383" s="200">
        <f t="shared" si="72"/>
        <v>33.74</v>
      </c>
      <c r="L383" s="76">
        <f t="shared" si="76"/>
        <v>5.0201703272075378</v>
      </c>
    </row>
    <row r="384" spans="1:13" ht="19.5" customHeight="1" x14ac:dyDescent="0.25">
      <c r="A384" s="78" t="s">
        <v>154</v>
      </c>
      <c r="B384" s="28" t="s">
        <v>1486</v>
      </c>
      <c r="C384" s="77"/>
      <c r="D384" s="30"/>
      <c r="E384" s="30"/>
      <c r="F384" s="30"/>
      <c r="G384" s="154">
        <v>24.97</v>
      </c>
      <c r="H384" s="154">
        <f t="shared" si="73"/>
        <v>26.22</v>
      </c>
      <c r="I384" s="93">
        <f t="shared" si="74"/>
        <v>5.2439999999999998</v>
      </c>
      <c r="J384" s="94">
        <f t="shared" si="75"/>
        <v>31.463999999999999</v>
      </c>
      <c r="K384" s="200">
        <f t="shared" si="72"/>
        <v>37.76</v>
      </c>
      <c r="L384" s="76">
        <f t="shared" si="76"/>
        <v>5.006007208650388</v>
      </c>
    </row>
    <row r="385" spans="1:12" ht="19.5" customHeight="1" x14ac:dyDescent="0.25">
      <c r="A385" s="78" t="s">
        <v>167</v>
      </c>
      <c r="B385" s="28" t="s">
        <v>1486</v>
      </c>
      <c r="C385" s="77"/>
      <c r="D385" s="30"/>
      <c r="E385" s="30"/>
      <c r="F385" s="30"/>
      <c r="G385" s="154">
        <v>30.15</v>
      </c>
      <c r="H385" s="154">
        <f t="shared" si="73"/>
        <v>31.66</v>
      </c>
      <c r="I385" s="93">
        <f t="shared" si="74"/>
        <v>6.3320000000000007</v>
      </c>
      <c r="J385" s="94">
        <f t="shared" si="75"/>
        <v>37.992000000000004</v>
      </c>
      <c r="K385" s="200">
        <f t="shared" si="72"/>
        <v>45.59</v>
      </c>
      <c r="L385" s="76">
        <f t="shared" si="76"/>
        <v>5.0082918739635147</v>
      </c>
    </row>
    <row r="386" spans="1:12" ht="22.5" customHeight="1" x14ac:dyDescent="0.25">
      <c r="A386" s="78" t="s">
        <v>381</v>
      </c>
      <c r="B386" s="28" t="s">
        <v>1486</v>
      </c>
      <c r="C386" s="77"/>
      <c r="D386" s="30"/>
      <c r="E386" s="30"/>
      <c r="F386" s="30"/>
      <c r="G386" s="154">
        <v>31.05</v>
      </c>
      <c r="H386" s="154">
        <f t="shared" si="73"/>
        <v>32.6</v>
      </c>
      <c r="I386" s="93">
        <f t="shared" si="74"/>
        <v>6.52</v>
      </c>
      <c r="J386" s="94">
        <f t="shared" si="75"/>
        <v>39.120000000000005</v>
      </c>
      <c r="K386" s="200">
        <f t="shared" si="72"/>
        <v>46.94</v>
      </c>
      <c r="L386" s="76">
        <f t="shared" si="76"/>
        <v>4.9919484702093371</v>
      </c>
    </row>
    <row r="387" spans="1:12" ht="22.5" customHeight="1" x14ac:dyDescent="0.25">
      <c r="A387" s="78" t="s">
        <v>1133</v>
      </c>
      <c r="B387" s="28" t="s">
        <v>1486</v>
      </c>
      <c r="C387" s="77"/>
      <c r="D387" s="30"/>
      <c r="E387" s="30"/>
      <c r="F387" s="30"/>
      <c r="G387" s="154">
        <v>33.17</v>
      </c>
      <c r="H387" s="154">
        <f t="shared" si="73"/>
        <v>34.83</v>
      </c>
      <c r="I387" s="93">
        <f t="shared" si="74"/>
        <v>6.9660000000000002</v>
      </c>
      <c r="J387" s="94">
        <f t="shared" si="75"/>
        <v>41.795999999999999</v>
      </c>
      <c r="K387" s="200">
        <f t="shared" si="72"/>
        <v>50.16</v>
      </c>
      <c r="L387" s="76">
        <f t="shared" si="76"/>
        <v>5.0045221585770037</v>
      </c>
    </row>
    <row r="388" spans="1:12" ht="22.5" customHeight="1" x14ac:dyDescent="0.25">
      <c r="A388" s="78" t="s">
        <v>1559</v>
      </c>
      <c r="B388" s="28" t="s">
        <v>1486</v>
      </c>
      <c r="C388" s="77"/>
      <c r="D388" s="30"/>
      <c r="E388" s="30"/>
      <c r="F388" s="30"/>
      <c r="G388" s="154">
        <v>35.58</v>
      </c>
      <c r="H388" s="154">
        <f t="shared" si="73"/>
        <v>37.36</v>
      </c>
      <c r="I388" s="93">
        <f t="shared" si="74"/>
        <v>7.4720000000000004</v>
      </c>
      <c r="J388" s="94">
        <f t="shared" si="75"/>
        <v>44.832000000000001</v>
      </c>
      <c r="K388" s="200">
        <f t="shared" si="72"/>
        <v>53.8</v>
      </c>
      <c r="L388" s="76">
        <f t="shared" si="76"/>
        <v>5.0028105677346844</v>
      </c>
    </row>
    <row r="389" spans="1:12" ht="22.5" customHeight="1" x14ac:dyDescent="0.25">
      <c r="A389" s="78" t="s">
        <v>5</v>
      </c>
      <c r="B389" s="28" t="s">
        <v>1486</v>
      </c>
      <c r="C389" s="77"/>
      <c r="D389" s="30"/>
      <c r="E389" s="30"/>
      <c r="F389" s="30"/>
      <c r="G389" s="154">
        <v>43.52</v>
      </c>
      <c r="H389" s="154">
        <f t="shared" si="73"/>
        <v>45.7</v>
      </c>
      <c r="I389" s="93">
        <f t="shared" si="74"/>
        <v>9.14</v>
      </c>
      <c r="J389" s="94">
        <f t="shared" si="75"/>
        <v>54.84</v>
      </c>
      <c r="K389" s="200">
        <f t="shared" si="72"/>
        <v>65.81</v>
      </c>
      <c r="L389" s="76">
        <f t="shared" si="76"/>
        <v>5.0091911764705799</v>
      </c>
    </row>
    <row r="390" spans="1:12" ht="22.5" customHeight="1" x14ac:dyDescent="0.25">
      <c r="A390" s="78" t="s">
        <v>756</v>
      </c>
      <c r="B390" s="28" t="s">
        <v>1486</v>
      </c>
      <c r="C390" s="77"/>
      <c r="D390" s="30"/>
      <c r="E390" s="30"/>
      <c r="F390" s="30"/>
      <c r="G390" s="154">
        <v>44.22</v>
      </c>
      <c r="H390" s="154">
        <f t="shared" si="73"/>
        <v>46.43</v>
      </c>
      <c r="I390" s="93">
        <f t="shared" si="74"/>
        <v>9.2859999999999996</v>
      </c>
      <c r="J390" s="94">
        <f t="shared" si="75"/>
        <v>55.716000000000001</v>
      </c>
      <c r="K390" s="200">
        <f t="shared" si="72"/>
        <v>66.86</v>
      </c>
      <c r="L390" s="76">
        <f t="shared" si="76"/>
        <v>4.9977385798281233</v>
      </c>
    </row>
    <row r="391" spans="1:12" ht="22.5" customHeight="1" x14ac:dyDescent="0.25">
      <c r="A391" s="78" t="s">
        <v>210</v>
      </c>
      <c r="B391" s="28" t="s">
        <v>1486</v>
      </c>
      <c r="C391" s="77"/>
      <c r="D391" s="30"/>
      <c r="E391" s="30"/>
      <c r="F391" s="30"/>
      <c r="G391" s="154">
        <v>51.56</v>
      </c>
      <c r="H391" s="154">
        <f t="shared" si="73"/>
        <v>54.14</v>
      </c>
      <c r="I391" s="93">
        <f t="shared" si="74"/>
        <v>10.828000000000001</v>
      </c>
      <c r="J391" s="94">
        <f t="shared" si="75"/>
        <v>64.968000000000004</v>
      </c>
      <c r="K391" s="200">
        <f t="shared" si="72"/>
        <v>77.959999999999994</v>
      </c>
      <c r="L391" s="76">
        <f t="shared" si="76"/>
        <v>5.003878975950343</v>
      </c>
    </row>
    <row r="392" spans="1:12" ht="22.5" hidden="1" customHeight="1" x14ac:dyDescent="0.25">
      <c r="A392" s="78" t="s">
        <v>457</v>
      </c>
      <c r="B392" s="28" t="s">
        <v>1486</v>
      </c>
      <c r="C392" s="77"/>
      <c r="D392" s="30"/>
      <c r="E392" s="30"/>
      <c r="F392" s="30"/>
      <c r="G392" s="154">
        <v>54.22</v>
      </c>
      <c r="H392" s="154">
        <f t="shared" si="73"/>
        <v>56.93</v>
      </c>
      <c r="I392" s="93">
        <f t="shared" si="74"/>
        <v>11.386000000000001</v>
      </c>
      <c r="J392" s="94">
        <f t="shared" si="75"/>
        <v>68.316000000000003</v>
      </c>
      <c r="K392" s="200">
        <f t="shared" si="72"/>
        <v>81.98</v>
      </c>
      <c r="L392" s="76">
        <f t="shared" si="76"/>
        <v>4.9981556621172984</v>
      </c>
    </row>
    <row r="393" spans="1:12" ht="24.75" customHeight="1" x14ac:dyDescent="0.25">
      <c r="A393" s="78" t="s">
        <v>209</v>
      </c>
      <c r="B393" s="28" t="s">
        <v>1486</v>
      </c>
      <c r="C393" s="10"/>
      <c r="D393" s="12"/>
      <c r="E393" s="12"/>
      <c r="F393" s="12"/>
      <c r="G393" s="154">
        <v>55.98</v>
      </c>
      <c r="H393" s="154">
        <f t="shared" si="73"/>
        <v>58.78</v>
      </c>
      <c r="I393" s="96">
        <f t="shared" si="74"/>
        <v>11.756</v>
      </c>
      <c r="J393" s="97">
        <f t="shared" si="75"/>
        <v>70.536000000000001</v>
      </c>
      <c r="K393" s="200">
        <f t="shared" si="72"/>
        <v>84.64</v>
      </c>
      <c r="L393" s="76">
        <f t="shared" si="76"/>
        <v>5.0017863522686667</v>
      </c>
    </row>
    <row r="394" spans="1:12" ht="33.75" customHeight="1" x14ac:dyDescent="0.25">
      <c r="A394" s="73" t="s">
        <v>1169</v>
      </c>
      <c r="B394" s="28" t="s">
        <v>1486</v>
      </c>
      <c r="C394" s="77"/>
      <c r="D394" s="30"/>
      <c r="E394" s="30"/>
      <c r="F394" s="30"/>
      <c r="G394" s="154">
        <v>78.19</v>
      </c>
      <c r="H394" s="154">
        <f t="shared" si="73"/>
        <v>82.1</v>
      </c>
      <c r="I394" s="93">
        <f t="shared" si="74"/>
        <v>16.419999999999998</v>
      </c>
      <c r="J394" s="94">
        <f t="shared" si="75"/>
        <v>98.52</v>
      </c>
      <c r="K394" s="200">
        <f t="shared" si="72"/>
        <v>118.22</v>
      </c>
      <c r="L394" s="76">
        <f t="shared" si="76"/>
        <v>5.0006394679626567</v>
      </c>
    </row>
    <row r="395" spans="1:12" ht="23.25" customHeight="1" x14ac:dyDescent="0.25">
      <c r="A395" s="78" t="s">
        <v>989</v>
      </c>
      <c r="B395" s="28" t="s">
        <v>1486</v>
      </c>
      <c r="C395" s="77"/>
      <c r="D395" s="30"/>
      <c r="E395" s="30"/>
      <c r="F395" s="30"/>
      <c r="G395" s="154">
        <v>30.55</v>
      </c>
      <c r="H395" s="154">
        <f t="shared" si="73"/>
        <v>32.08</v>
      </c>
      <c r="I395" s="93">
        <f>H395*20%</f>
        <v>6.4160000000000004</v>
      </c>
      <c r="J395" s="94">
        <f>H395+I395</f>
        <v>38.495999999999995</v>
      </c>
      <c r="K395" s="200">
        <f t="shared" si="72"/>
        <v>46.2</v>
      </c>
      <c r="L395" s="76">
        <f t="shared" si="76"/>
        <v>5.008183306055642</v>
      </c>
    </row>
    <row r="396" spans="1:12" ht="19.5" customHeight="1" x14ac:dyDescent="0.25">
      <c r="A396" s="78" t="s">
        <v>988</v>
      </c>
      <c r="B396" s="28" t="s">
        <v>1486</v>
      </c>
      <c r="C396" s="77"/>
      <c r="D396" s="30"/>
      <c r="E396" s="30"/>
      <c r="F396" s="30"/>
      <c r="G396" s="154">
        <v>34.67</v>
      </c>
      <c r="H396" s="154">
        <f t="shared" si="73"/>
        <v>36.4</v>
      </c>
      <c r="I396" s="93">
        <f>H396*20%</f>
        <v>7.28</v>
      </c>
      <c r="J396" s="94">
        <f>H396+I396</f>
        <v>43.68</v>
      </c>
      <c r="K396" s="200">
        <f t="shared" si="72"/>
        <v>52.42</v>
      </c>
      <c r="L396" s="76">
        <f t="shared" si="76"/>
        <v>4.9899048168445148</v>
      </c>
    </row>
    <row r="397" spans="1:12" ht="20.25" customHeight="1" thickBot="1" x14ac:dyDescent="0.3">
      <c r="A397" s="114" t="s">
        <v>987</v>
      </c>
      <c r="B397" s="28" t="s">
        <v>1486</v>
      </c>
      <c r="C397" s="199"/>
      <c r="D397" s="196"/>
      <c r="E397" s="196"/>
      <c r="F397" s="196"/>
      <c r="G397" s="237">
        <v>52.86</v>
      </c>
      <c r="H397" s="154">
        <f t="shared" si="73"/>
        <v>55.5</v>
      </c>
      <c r="I397" s="98">
        <f>H397*20%</f>
        <v>11.1</v>
      </c>
      <c r="J397" s="99">
        <f>H397+I397</f>
        <v>66.599999999999994</v>
      </c>
      <c r="K397" s="200">
        <f t="shared" si="72"/>
        <v>79.92</v>
      </c>
      <c r="L397" s="76">
        <f t="shared" si="76"/>
        <v>4.994324631101037</v>
      </c>
    </row>
    <row r="398" spans="1:12" ht="18.75" hidden="1" customHeight="1" x14ac:dyDescent="0.25">
      <c r="A398" s="115" t="s">
        <v>370</v>
      </c>
      <c r="B398" s="215"/>
      <c r="C398" s="215"/>
      <c r="D398" s="215"/>
      <c r="E398" s="215"/>
      <c r="F398" s="215"/>
      <c r="G398" s="150">
        <v>10.62</v>
      </c>
      <c r="H398" s="150">
        <v>10.62</v>
      </c>
      <c r="I398" s="107">
        <f>H398*20%</f>
        <v>2.1240000000000001</v>
      </c>
      <c r="J398" s="108">
        <f>H398+I398</f>
        <v>12.744</v>
      </c>
      <c r="K398" s="118"/>
    </row>
    <row r="399" spans="1:12" ht="41.25" customHeight="1" x14ac:dyDescent="0.25">
      <c r="A399" s="86" t="s">
        <v>1512</v>
      </c>
      <c r="B399" s="87"/>
      <c r="C399" s="87"/>
      <c r="D399" s="87"/>
      <c r="E399" s="87"/>
      <c r="F399" s="89"/>
      <c r="G399" s="87" t="s">
        <v>1327</v>
      </c>
      <c r="I399" s="81"/>
      <c r="J399" s="152"/>
      <c r="K399" s="87" t="s">
        <v>1327</v>
      </c>
    </row>
    <row r="400" spans="1:12" ht="48" customHeight="1" x14ac:dyDescent="0.25">
      <c r="A400" s="87" t="s">
        <v>1773</v>
      </c>
      <c r="B400" s="90"/>
      <c r="C400" s="90"/>
      <c r="D400" s="90"/>
      <c r="E400" s="90"/>
      <c r="F400" s="90"/>
      <c r="G400" s="87" t="s">
        <v>1772</v>
      </c>
      <c r="I400" s="151"/>
      <c r="J400" s="81"/>
      <c r="K400" s="87" t="s">
        <v>1772</v>
      </c>
    </row>
    <row r="401" spans="1:11" ht="25.5" customHeight="1" x14ac:dyDescent="0.25">
      <c r="A401" s="86" t="s">
        <v>1319</v>
      </c>
      <c r="B401" s="81"/>
      <c r="C401" s="81"/>
      <c r="D401" s="81"/>
      <c r="E401" s="81"/>
      <c r="F401" s="81"/>
      <c r="G401" s="87" t="s">
        <v>45</v>
      </c>
      <c r="I401" s="81"/>
      <c r="J401" s="81"/>
      <c r="K401" s="87" t="s">
        <v>45</v>
      </c>
    </row>
    <row r="402" spans="1:11" ht="35.25" customHeight="1" x14ac:dyDescent="0.25">
      <c r="A402" s="86" t="s">
        <v>247</v>
      </c>
      <c r="B402" s="81"/>
      <c r="C402" s="81"/>
      <c r="D402" s="81"/>
      <c r="E402" s="81"/>
      <c r="F402" s="81"/>
      <c r="G402" s="87" t="s">
        <v>1320</v>
      </c>
      <c r="I402" s="81"/>
      <c r="J402" s="81"/>
      <c r="K402" s="87" t="s">
        <v>1320</v>
      </c>
    </row>
  </sheetData>
  <mergeCells count="1">
    <mergeCell ref="D187:F187"/>
  </mergeCells>
  <pageMargins left="0.59055118110236204" right="0" top="0.43307086614173201" bottom="0.39370078740157499" header="0.196850393700787" footer="0"/>
  <pageSetup paperSize="9" scale="61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9"/>
  <sheetViews>
    <sheetView zoomScale="80" zoomScaleNormal="80" workbookViewId="0">
      <selection activeCell="N17" sqref="N17"/>
    </sheetView>
  </sheetViews>
  <sheetFormatPr defaultRowHeight="15" customHeight="1" x14ac:dyDescent="0.25"/>
  <cols>
    <col min="1" max="1" width="3.28515625" style="313" customWidth="1"/>
    <col min="2" max="2" width="50.140625" style="313" customWidth="1"/>
    <col min="3" max="3" width="20.140625" style="369" hidden="1" customWidth="1"/>
    <col min="4" max="4" width="20.85546875" style="369" hidden="1" customWidth="1"/>
    <col min="5" max="5" width="20.42578125" style="369" hidden="1" customWidth="1"/>
    <col min="6" max="6" width="19.7109375" style="369" hidden="1" customWidth="1"/>
    <col min="7" max="7" width="19.85546875" style="313" customWidth="1"/>
    <col min="8" max="8" width="4.7109375" style="313" customWidth="1"/>
    <col min="9" max="9" width="7.42578125" style="313" customWidth="1"/>
    <col min="10" max="10" width="9.140625" style="313" customWidth="1"/>
    <col min="11" max="16384" width="9.140625" style="313"/>
  </cols>
  <sheetData>
    <row r="1" spans="1:9" ht="15.75" x14ac:dyDescent="0.25">
      <c r="G1" s="314" t="s">
        <v>1897</v>
      </c>
    </row>
    <row r="2" spans="1:9" ht="15.75" x14ac:dyDescent="0.25">
      <c r="G2" s="315" t="s">
        <v>1898</v>
      </c>
      <c r="H2" s="316"/>
      <c r="I2" s="317"/>
    </row>
    <row r="3" spans="1:9" ht="15.75" x14ac:dyDescent="0.25">
      <c r="G3" s="318"/>
      <c r="H3" s="316"/>
      <c r="I3" s="317" t="s">
        <v>1899</v>
      </c>
    </row>
    <row r="4" spans="1:9" ht="15.75" x14ac:dyDescent="0.25">
      <c r="G4" s="319" t="s">
        <v>1900</v>
      </c>
      <c r="H4" s="320"/>
      <c r="I4" s="315" t="s">
        <v>1901</v>
      </c>
    </row>
    <row r="5" spans="1:9" ht="15.75" x14ac:dyDescent="0.25">
      <c r="A5" s="408" t="s">
        <v>1902</v>
      </c>
      <c r="B5" s="408"/>
      <c r="C5" s="408"/>
      <c r="D5" s="408"/>
      <c r="E5" s="408"/>
      <c r="F5" s="408"/>
      <c r="G5" s="408"/>
      <c r="H5" s="321"/>
      <c r="I5" s="321"/>
    </row>
    <row r="6" spans="1:9" ht="18" x14ac:dyDescent="0.25">
      <c r="A6" s="409" t="s">
        <v>1903</v>
      </c>
      <c r="B6" s="409"/>
      <c r="C6" s="409"/>
      <c r="D6" s="409"/>
      <c r="E6" s="409"/>
      <c r="F6" s="409"/>
      <c r="G6" s="409"/>
      <c r="H6" s="321"/>
      <c r="I6" s="321"/>
    </row>
    <row r="7" spans="1:9" x14ac:dyDescent="0.25">
      <c r="A7" s="410" t="s">
        <v>1904</v>
      </c>
      <c r="B7" s="410"/>
      <c r="C7" s="410"/>
      <c r="D7" s="410"/>
      <c r="E7" s="410"/>
      <c r="F7" s="410"/>
      <c r="G7" s="321"/>
      <c r="H7" s="321"/>
      <c r="I7" s="321"/>
    </row>
    <row r="8" spans="1:9" x14ac:dyDescent="0.25">
      <c r="A8" s="322" t="s">
        <v>1905</v>
      </c>
      <c r="B8" s="323"/>
      <c r="C8" s="324"/>
      <c r="D8" s="325"/>
      <c r="E8" s="326"/>
      <c r="F8" s="327"/>
      <c r="G8" s="321" t="s">
        <v>1906</v>
      </c>
      <c r="H8" s="321"/>
      <c r="I8" s="321"/>
    </row>
    <row r="9" spans="1:9" ht="45" x14ac:dyDescent="0.25">
      <c r="A9" s="328" t="s">
        <v>379</v>
      </c>
      <c r="B9" s="329" t="s">
        <v>1907</v>
      </c>
      <c r="C9" s="330" t="s">
        <v>1908</v>
      </c>
      <c r="D9" s="331" t="s">
        <v>1909</v>
      </c>
      <c r="E9" s="331" t="s">
        <v>875</v>
      </c>
      <c r="F9" s="331" t="s">
        <v>1910</v>
      </c>
      <c r="G9" s="332" t="s">
        <v>507</v>
      </c>
      <c r="H9" s="321"/>
      <c r="I9" s="321"/>
    </row>
    <row r="10" spans="1:9" x14ac:dyDescent="0.25">
      <c r="A10" s="333">
        <v>1</v>
      </c>
      <c r="B10" s="334">
        <v>2</v>
      </c>
      <c r="D10" s="335"/>
      <c r="E10" s="335"/>
      <c r="F10" s="335"/>
      <c r="G10" s="336">
        <v>3</v>
      </c>
      <c r="H10" s="321"/>
      <c r="I10" s="321"/>
    </row>
    <row r="11" spans="1:9" ht="20.25" x14ac:dyDescent="0.25">
      <c r="A11" s="337" t="s">
        <v>1911</v>
      </c>
      <c r="B11" s="338" t="s">
        <v>1912</v>
      </c>
      <c r="C11" s="339"/>
      <c r="D11" s="340"/>
      <c r="E11" s="340" t="s">
        <v>7</v>
      </c>
      <c r="F11" s="341"/>
      <c r="G11" s="342"/>
      <c r="H11" s="321"/>
      <c r="I11" s="321"/>
    </row>
    <row r="12" spans="1:9" ht="25.5" x14ac:dyDescent="0.25">
      <c r="A12" s="343" t="s">
        <v>1913</v>
      </c>
      <c r="B12" s="344" t="s">
        <v>1914</v>
      </c>
      <c r="C12" s="345"/>
      <c r="D12" s="346"/>
      <c r="E12" s="347"/>
      <c r="F12" s="348"/>
      <c r="G12" s="349"/>
      <c r="H12" s="321"/>
      <c r="I12" s="321"/>
    </row>
    <row r="13" spans="1:9" x14ac:dyDescent="0.25">
      <c r="A13" s="343"/>
      <c r="B13" s="350" t="s">
        <v>1915</v>
      </c>
      <c r="C13" s="345">
        <v>62.08</v>
      </c>
      <c r="D13" s="346">
        <v>20</v>
      </c>
      <c r="E13" s="347">
        <f>C13*0.2</f>
        <v>12.416</v>
      </c>
      <c r="F13" s="348">
        <f>ROUND(C13+E13,2)</f>
        <v>74.5</v>
      </c>
      <c r="G13" s="351">
        <f>ROUND(F13*1.2,2)</f>
        <v>89.4</v>
      </c>
      <c r="H13" s="321"/>
      <c r="I13" s="321"/>
    </row>
    <row r="14" spans="1:9" x14ac:dyDescent="0.25">
      <c r="A14" s="343"/>
      <c r="B14" s="352" t="s">
        <v>1916</v>
      </c>
      <c r="C14" s="345">
        <v>66.680000000000007</v>
      </c>
      <c r="D14" s="346">
        <v>20</v>
      </c>
      <c r="E14" s="347">
        <f>C14*0.2</f>
        <v>13.336000000000002</v>
      </c>
      <c r="F14" s="348">
        <f>ROUND(C14+E14,2)</f>
        <v>80.02</v>
      </c>
      <c r="G14" s="351">
        <f t="shared" ref="G14:G16" si="0">ROUND(F14*1.2,2)</f>
        <v>96.02</v>
      </c>
      <c r="H14" s="321"/>
      <c r="I14" s="321"/>
    </row>
    <row r="15" spans="1:9" x14ac:dyDescent="0.25">
      <c r="A15" s="343"/>
      <c r="B15" s="350" t="s">
        <v>1917</v>
      </c>
      <c r="C15" s="345">
        <v>77.84</v>
      </c>
      <c r="D15" s="346">
        <v>20</v>
      </c>
      <c r="E15" s="347">
        <f>C15*0.2</f>
        <v>15.568000000000001</v>
      </c>
      <c r="F15" s="348">
        <f>ROUND(C15+E15,2)</f>
        <v>93.41</v>
      </c>
      <c r="G15" s="351">
        <f t="shared" si="0"/>
        <v>112.09</v>
      </c>
      <c r="H15" s="321"/>
      <c r="I15" s="321"/>
    </row>
    <row r="16" spans="1:9" x14ac:dyDescent="0.25">
      <c r="A16" s="343"/>
      <c r="B16" s="350" t="s">
        <v>1918</v>
      </c>
      <c r="C16" s="345">
        <v>93.3</v>
      </c>
      <c r="D16" s="346">
        <v>20</v>
      </c>
      <c r="E16" s="347">
        <f>C16*0.2</f>
        <v>18.66</v>
      </c>
      <c r="F16" s="348">
        <f>ROUND(C16+E16,2)</f>
        <v>111.96</v>
      </c>
      <c r="G16" s="351">
        <f t="shared" si="0"/>
        <v>134.35</v>
      </c>
      <c r="H16" s="321"/>
      <c r="I16" s="321"/>
    </row>
    <row r="17" spans="1:9" ht="25.5" x14ac:dyDescent="0.25">
      <c r="A17" s="343" t="s">
        <v>1919</v>
      </c>
      <c r="B17" s="344" t="s">
        <v>1920</v>
      </c>
      <c r="C17" s="345"/>
      <c r="D17" s="346"/>
      <c r="E17" s="347"/>
      <c r="F17" s="348"/>
      <c r="G17" s="351"/>
      <c r="H17" s="321"/>
      <c r="I17" s="321"/>
    </row>
    <row r="18" spans="1:9" x14ac:dyDescent="0.25">
      <c r="A18" s="343"/>
      <c r="B18" s="350" t="s">
        <v>1921</v>
      </c>
      <c r="C18" s="345">
        <v>67.489999999999995</v>
      </c>
      <c r="D18" s="346">
        <v>20</v>
      </c>
      <c r="E18" s="347">
        <f t="shared" ref="E18:E21" si="1">C18*0.2</f>
        <v>13.497999999999999</v>
      </c>
      <c r="F18" s="348">
        <f>ROUND(C18+E18,2)</f>
        <v>80.989999999999995</v>
      </c>
      <c r="G18" s="351">
        <f t="shared" ref="G18:G21" si="2">ROUND(F18*1.2,2)</f>
        <v>97.19</v>
      </c>
      <c r="H18" s="321"/>
      <c r="I18" s="321"/>
    </row>
    <row r="19" spans="1:9" x14ac:dyDescent="0.25">
      <c r="A19" s="343"/>
      <c r="B19" s="352" t="s">
        <v>1922</v>
      </c>
      <c r="C19" s="345">
        <v>73.37</v>
      </c>
      <c r="D19" s="346">
        <v>20</v>
      </c>
      <c r="E19" s="347">
        <f t="shared" si="1"/>
        <v>14.674000000000001</v>
      </c>
      <c r="F19" s="348">
        <f>ROUND(C19+E19,2)</f>
        <v>88.04</v>
      </c>
      <c r="G19" s="351">
        <f t="shared" si="2"/>
        <v>105.65</v>
      </c>
      <c r="H19" s="321"/>
      <c r="I19" s="321"/>
    </row>
    <row r="20" spans="1:9" x14ac:dyDescent="0.25">
      <c r="A20" s="343"/>
      <c r="B20" s="350" t="s">
        <v>1923</v>
      </c>
      <c r="C20" s="345">
        <v>84.19</v>
      </c>
      <c r="D20" s="346">
        <v>20</v>
      </c>
      <c r="E20" s="347">
        <f t="shared" si="1"/>
        <v>16.838000000000001</v>
      </c>
      <c r="F20" s="348">
        <f>ROUND(C20+E20,2)</f>
        <v>101.03</v>
      </c>
      <c r="G20" s="351">
        <f t="shared" si="2"/>
        <v>121.24</v>
      </c>
      <c r="H20" s="321"/>
      <c r="I20" s="321"/>
    </row>
    <row r="21" spans="1:9" x14ac:dyDescent="0.25">
      <c r="A21" s="343"/>
      <c r="B21" s="350" t="s">
        <v>1924</v>
      </c>
      <c r="C21" s="345">
        <v>99.33</v>
      </c>
      <c r="D21" s="346">
        <v>20</v>
      </c>
      <c r="E21" s="347">
        <f t="shared" si="1"/>
        <v>19.866</v>
      </c>
      <c r="F21" s="348">
        <f>ROUND(C21+E21,2)</f>
        <v>119.2</v>
      </c>
      <c r="G21" s="351">
        <f t="shared" si="2"/>
        <v>143.04</v>
      </c>
      <c r="H21" s="321"/>
      <c r="I21" s="321"/>
    </row>
    <row r="22" spans="1:9" ht="24.75" customHeight="1" x14ac:dyDescent="0.25">
      <c r="A22" s="343" t="s">
        <v>1925</v>
      </c>
      <c r="B22" s="344" t="s">
        <v>1926</v>
      </c>
      <c r="C22" s="345"/>
      <c r="D22" s="346"/>
      <c r="E22" s="347"/>
      <c r="F22" s="348"/>
      <c r="G22" s="351"/>
      <c r="H22" s="321"/>
      <c r="I22" s="321"/>
    </row>
    <row r="23" spans="1:9" x14ac:dyDescent="0.25">
      <c r="A23" s="343"/>
      <c r="B23" s="350" t="s">
        <v>1927</v>
      </c>
      <c r="C23" s="345">
        <v>49.52</v>
      </c>
      <c r="D23" s="346">
        <v>20</v>
      </c>
      <c r="E23" s="347">
        <f t="shared" ref="E23:E26" si="3">C23*0.2</f>
        <v>9.9040000000000017</v>
      </c>
      <c r="F23" s="348">
        <f t="shared" ref="F23:F26" si="4">C23+E23</f>
        <v>59.424000000000007</v>
      </c>
      <c r="G23" s="351">
        <f t="shared" ref="G23:G26" si="5">ROUND(F23*1.2,2)</f>
        <v>71.31</v>
      </c>
      <c r="H23" s="321"/>
      <c r="I23" s="321"/>
    </row>
    <row r="24" spans="1:9" x14ac:dyDescent="0.25">
      <c r="A24" s="343"/>
      <c r="B24" s="352" t="s">
        <v>1928</v>
      </c>
      <c r="C24" s="345">
        <v>53.21</v>
      </c>
      <c r="D24" s="346">
        <v>20</v>
      </c>
      <c r="E24" s="347">
        <f t="shared" si="3"/>
        <v>10.642000000000001</v>
      </c>
      <c r="F24" s="348">
        <f t="shared" si="4"/>
        <v>63.852000000000004</v>
      </c>
      <c r="G24" s="351">
        <f t="shared" si="5"/>
        <v>76.62</v>
      </c>
      <c r="H24" s="321"/>
      <c r="I24" s="321"/>
    </row>
    <row r="25" spans="1:9" x14ac:dyDescent="0.25">
      <c r="A25" s="343"/>
      <c r="B25" s="350" t="s">
        <v>1929</v>
      </c>
      <c r="C25" s="345">
        <v>62.08</v>
      </c>
      <c r="D25" s="346">
        <v>20</v>
      </c>
      <c r="E25" s="347">
        <f t="shared" si="3"/>
        <v>12.416</v>
      </c>
      <c r="F25" s="348">
        <f t="shared" si="4"/>
        <v>74.495999999999995</v>
      </c>
      <c r="G25" s="351">
        <f t="shared" si="5"/>
        <v>89.4</v>
      </c>
      <c r="H25" s="321"/>
      <c r="I25" s="321"/>
    </row>
    <row r="26" spans="1:9" x14ac:dyDescent="0.25">
      <c r="A26" s="343"/>
      <c r="B26" s="350" t="s">
        <v>1930</v>
      </c>
      <c r="C26" s="345">
        <v>74.44</v>
      </c>
      <c r="D26" s="346">
        <v>20</v>
      </c>
      <c r="E26" s="347">
        <f t="shared" si="3"/>
        <v>14.888</v>
      </c>
      <c r="F26" s="348">
        <f t="shared" si="4"/>
        <v>89.328000000000003</v>
      </c>
      <c r="G26" s="351">
        <f t="shared" si="5"/>
        <v>107.19</v>
      </c>
      <c r="H26" s="321"/>
      <c r="I26" s="321"/>
    </row>
    <row r="27" spans="1:9" ht="25.5" x14ac:dyDescent="0.25">
      <c r="A27" s="343" t="s">
        <v>1931</v>
      </c>
      <c r="B27" s="344" t="s">
        <v>1932</v>
      </c>
      <c r="C27" s="345"/>
      <c r="D27" s="346"/>
      <c r="E27" s="347"/>
      <c r="F27" s="348"/>
      <c r="G27" s="351"/>
      <c r="H27" s="321"/>
      <c r="I27" s="321"/>
    </row>
    <row r="28" spans="1:9" x14ac:dyDescent="0.25">
      <c r="A28" s="343"/>
      <c r="B28" s="350" t="s">
        <v>1933</v>
      </c>
      <c r="C28" s="345">
        <v>53.86</v>
      </c>
      <c r="D28" s="346">
        <v>20</v>
      </c>
      <c r="E28" s="347">
        <f t="shared" ref="E28:E43" si="6">C28*0.2</f>
        <v>10.772</v>
      </c>
      <c r="F28" s="348">
        <f t="shared" ref="F28:F41" si="7">C28+E28</f>
        <v>64.632000000000005</v>
      </c>
      <c r="G28" s="351">
        <f t="shared" ref="G28:G31" si="8">ROUND(F28*1.2,2)</f>
        <v>77.56</v>
      </c>
      <c r="H28" s="321"/>
      <c r="I28" s="321"/>
    </row>
    <row r="29" spans="1:9" x14ac:dyDescent="0.25">
      <c r="A29" s="343"/>
      <c r="B29" s="352" t="s">
        <v>1934</v>
      </c>
      <c r="C29" s="345">
        <v>58.55</v>
      </c>
      <c r="D29" s="346">
        <v>20</v>
      </c>
      <c r="E29" s="347">
        <f t="shared" si="6"/>
        <v>11.71</v>
      </c>
      <c r="F29" s="348">
        <f t="shared" si="7"/>
        <v>70.259999999999991</v>
      </c>
      <c r="G29" s="351">
        <f t="shared" si="8"/>
        <v>84.31</v>
      </c>
      <c r="H29" s="321"/>
      <c r="I29" s="321"/>
    </row>
    <row r="30" spans="1:9" x14ac:dyDescent="0.25">
      <c r="A30" s="343"/>
      <c r="B30" s="350" t="s">
        <v>1935</v>
      </c>
      <c r="C30" s="345">
        <v>67.180000000000007</v>
      </c>
      <c r="D30" s="346">
        <v>20</v>
      </c>
      <c r="E30" s="347">
        <f t="shared" si="6"/>
        <v>13.436000000000002</v>
      </c>
      <c r="F30" s="348">
        <f t="shared" si="7"/>
        <v>80.616000000000014</v>
      </c>
      <c r="G30" s="351">
        <f t="shared" si="8"/>
        <v>96.74</v>
      </c>
      <c r="H30" s="321"/>
      <c r="I30" s="321"/>
    </row>
    <row r="31" spans="1:9" x14ac:dyDescent="0.25">
      <c r="A31" s="343"/>
      <c r="B31" s="350" t="s">
        <v>1936</v>
      </c>
      <c r="C31" s="345">
        <v>79.290000000000006</v>
      </c>
      <c r="D31" s="346">
        <v>20</v>
      </c>
      <c r="E31" s="347">
        <f t="shared" si="6"/>
        <v>15.858000000000002</v>
      </c>
      <c r="F31" s="348">
        <f t="shared" si="7"/>
        <v>95.14800000000001</v>
      </c>
      <c r="G31" s="351">
        <f t="shared" si="8"/>
        <v>114.18</v>
      </c>
      <c r="H31" s="321"/>
      <c r="I31" s="321"/>
    </row>
    <row r="32" spans="1:9" x14ac:dyDescent="0.25">
      <c r="A32" s="343" t="s">
        <v>1937</v>
      </c>
      <c r="B32" s="344" t="s">
        <v>1938</v>
      </c>
      <c r="C32" s="345"/>
      <c r="D32" s="346">
        <v>21</v>
      </c>
      <c r="E32" s="347">
        <f t="shared" si="6"/>
        <v>0</v>
      </c>
      <c r="F32" s="348">
        <f t="shared" si="7"/>
        <v>0</v>
      </c>
      <c r="G32" s="351"/>
      <c r="H32" s="321"/>
      <c r="I32" s="321"/>
    </row>
    <row r="33" spans="1:9" x14ac:dyDescent="0.25">
      <c r="A33" s="343"/>
      <c r="B33" s="350" t="s">
        <v>1939</v>
      </c>
      <c r="C33" s="345">
        <v>57.94</v>
      </c>
      <c r="D33" s="346">
        <v>22</v>
      </c>
      <c r="E33" s="347">
        <f t="shared" si="6"/>
        <v>11.588000000000001</v>
      </c>
      <c r="F33" s="348">
        <f t="shared" si="7"/>
        <v>69.527999999999992</v>
      </c>
      <c r="G33" s="351">
        <f t="shared" ref="G33:G36" si="9">ROUND(F33*1.2,2)</f>
        <v>83.43</v>
      </c>
      <c r="H33" s="321"/>
      <c r="I33" s="321"/>
    </row>
    <row r="34" spans="1:9" x14ac:dyDescent="0.25">
      <c r="A34" s="343"/>
      <c r="B34" s="352" t="s">
        <v>1940</v>
      </c>
      <c r="C34" s="345">
        <v>63.56</v>
      </c>
      <c r="D34" s="346">
        <v>23</v>
      </c>
      <c r="E34" s="347">
        <f t="shared" si="6"/>
        <v>12.712000000000002</v>
      </c>
      <c r="F34" s="348">
        <f t="shared" si="7"/>
        <v>76.272000000000006</v>
      </c>
      <c r="G34" s="351">
        <f t="shared" si="9"/>
        <v>91.53</v>
      </c>
      <c r="H34" s="321"/>
      <c r="I34" s="321"/>
    </row>
    <row r="35" spans="1:9" x14ac:dyDescent="0.25">
      <c r="A35" s="343"/>
      <c r="B35" s="350" t="s">
        <v>1941</v>
      </c>
      <c r="C35" s="345">
        <v>78.13</v>
      </c>
      <c r="D35" s="346">
        <v>24</v>
      </c>
      <c r="E35" s="347">
        <f t="shared" si="6"/>
        <v>15.625999999999999</v>
      </c>
      <c r="F35" s="348">
        <f t="shared" si="7"/>
        <v>93.756</v>
      </c>
      <c r="G35" s="351">
        <f t="shared" si="9"/>
        <v>112.51</v>
      </c>
      <c r="H35" s="321"/>
      <c r="I35" s="321"/>
    </row>
    <row r="36" spans="1:9" x14ac:dyDescent="0.25">
      <c r="A36" s="343"/>
      <c r="B36" s="350" t="s">
        <v>1942</v>
      </c>
      <c r="C36" s="345">
        <v>100.27</v>
      </c>
      <c r="D36" s="346">
        <v>25</v>
      </c>
      <c r="E36" s="347">
        <f t="shared" si="6"/>
        <v>20.054000000000002</v>
      </c>
      <c r="F36" s="348">
        <f t="shared" si="7"/>
        <v>120.324</v>
      </c>
      <c r="G36" s="351">
        <f t="shared" si="9"/>
        <v>144.38999999999999</v>
      </c>
      <c r="H36" s="321"/>
      <c r="I36" s="321"/>
    </row>
    <row r="37" spans="1:9" ht="25.5" x14ac:dyDescent="0.25">
      <c r="A37" s="343" t="s">
        <v>1943</v>
      </c>
      <c r="B37" s="344" t="s">
        <v>1932</v>
      </c>
      <c r="C37" s="345"/>
      <c r="D37" s="346">
        <v>26</v>
      </c>
      <c r="E37" s="347">
        <f t="shared" si="6"/>
        <v>0</v>
      </c>
      <c r="F37" s="348">
        <f t="shared" si="7"/>
        <v>0</v>
      </c>
      <c r="G37" s="351"/>
      <c r="H37" s="321"/>
      <c r="I37" s="321"/>
    </row>
    <row r="38" spans="1:9" x14ac:dyDescent="0.25">
      <c r="A38" s="343"/>
      <c r="B38" s="350" t="s">
        <v>1944</v>
      </c>
      <c r="C38" s="345">
        <v>62.47</v>
      </c>
      <c r="D38" s="346">
        <v>27</v>
      </c>
      <c r="E38" s="347">
        <f t="shared" si="6"/>
        <v>12.494</v>
      </c>
      <c r="F38" s="348">
        <f t="shared" si="7"/>
        <v>74.963999999999999</v>
      </c>
      <c r="G38" s="351">
        <f t="shared" ref="G38:G43" si="10">ROUND(F38*1.2,2)</f>
        <v>89.96</v>
      </c>
      <c r="H38" s="321"/>
      <c r="I38" s="321"/>
    </row>
    <row r="39" spans="1:9" x14ac:dyDescent="0.25">
      <c r="A39" s="343"/>
      <c r="B39" s="352" t="s">
        <v>1945</v>
      </c>
      <c r="C39" s="345">
        <v>69.069999999999993</v>
      </c>
      <c r="D39" s="346">
        <v>28</v>
      </c>
      <c r="E39" s="347">
        <f t="shared" si="6"/>
        <v>13.814</v>
      </c>
      <c r="F39" s="348">
        <f t="shared" si="7"/>
        <v>82.883999999999986</v>
      </c>
      <c r="G39" s="351">
        <f t="shared" si="10"/>
        <v>99.46</v>
      </c>
      <c r="H39" s="321"/>
      <c r="I39" s="321"/>
    </row>
    <row r="40" spans="1:9" x14ac:dyDescent="0.25">
      <c r="A40" s="343"/>
      <c r="B40" s="350" t="s">
        <v>1946</v>
      </c>
      <c r="C40" s="345">
        <v>83.9</v>
      </c>
      <c r="D40" s="346">
        <v>29</v>
      </c>
      <c r="E40" s="347">
        <f t="shared" si="6"/>
        <v>16.78</v>
      </c>
      <c r="F40" s="348">
        <f t="shared" si="7"/>
        <v>100.68</v>
      </c>
      <c r="G40" s="351">
        <f t="shared" si="10"/>
        <v>120.82</v>
      </c>
      <c r="H40" s="321"/>
      <c r="I40" s="321"/>
    </row>
    <row r="41" spans="1:9" x14ac:dyDescent="0.25">
      <c r="A41" s="343"/>
      <c r="B41" s="350" t="s">
        <v>1947</v>
      </c>
      <c r="C41" s="345">
        <v>105.21</v>
      </c>
      <c r="D41" s="346">
        <v>30</v>
      </c>
      <c r="E41" s="347">
        <f t="shared" si="6"/>
        <v>21.042000000000002</v>
      </c>
      <c r="F41" s="348">
        <f t="shared" si="7"/>
        <v>126.252</v>
      </c>
      <c r="G41" s="351">
        <f t="shared" si="10"/>
        <v>151.5</v>
      </c>
      <c r="H41" s="321"/>
      <c r="I41" s="321"/>
    </row>
    <row r="42" spans="1:9" ht="38.25" x14ac:dyDescent="0.25">
      <c r="A42" s="343" t="s">
        <v>1948</v>
      </c>
      <c r="B42" s="353" t="s">
        <v>1949</v>
      </c>
      <c r="C42" s="345">
        <v>651.53</v>
      </c>
      <c r="D42" s="346">
        <v>20</v>
      </c>
      <c r="E42" s="347">
        <f t="shared" si="6"/>
        <v>130.30600000000001</v>
      </c>
      <c r="F42" s="348">
        <f>ROUND(C42+E42,2)</f>
        <v>781.84</v>
      </c>
      <c r="G42" s="351">
        <f t="shared" si="10"/>
        <v>938.21</v>
      </c>
      <c r="H42" s="321"/>
      <c r="I42" s="321"/>
    </row>
    <row r="43" spans="1:9" ht="25.5" x14ac:dyDescent="0.25">
      <c r="A43" s="343" t="s">
        <v>1950</v>
      </c>
      <c r="B43" s="353" t="s">
        <v>1951</v>
      </c>
      <c r="C43" s="345">
        <v>42.28</v>
      </c>
      <c r="D43" s="346">
        <v>20</v>
      </c>
      <c r="E43" s="347">
        <f t="shared" si="6"/>
        <v>8.4560000000000013</v>
      </c>
      <c r="F43" s="348">
        <f>ROUND(C43+E43,2)</f>
        <v>50.74</v>
      </c>
      <c r="G43" s="351">
        <f t="shared" si="10"/>
        <v>60.89</v>
      </c>
      <c r="H43" s="321"/>
      <c r="I43" s="321"/>
    </row>
    <row r="44" spans="1:9" x14ac:dyDescent="0.25">
      <c r="A44" s="354"/>
      <c r="B44" s="350" t="s">
        <v>1952</v>
      </c>
      <c r="C44" s="345"/>
      <c r="D44" s="346"/>
      <c r="E44" s="347"/>
      <c r="F44" s="348"/>
      <c r="G44" s="351"/>
      <c r="H44" s="321"/>
      <c r="I44" s="321"/>
    </row>
    <row r="45" spans="1:9" ht="25.5" x14ac:dyDescent="0.25">
      <c r="A45" s="343" t="s">
        <v>1953</v>
      </c>
      <c r="B45" s="353" t="s">
        <v>1954</v>
      </c>
      <c r="C45" s="345">
        <v>32.49</v>
      </c>
      <c r="D45" s="346">
        <v>20</v>
      </c>
      <c r="E45" s="347">
        <f>C45*0.2</f>
        <v>6.4980000000000011</v>
      </c>
      <c r="F45" s="348">
        <f>ROUND(C45+E45,2)</f>
        <v>38.99</v>
      </c>
      <c r="G45" s="351">
        <f t="shared" ref="G45" si="11">ROUND(F45*1.2,2)</f>
        <v>46.79</v>
      </c>
      <c r="H45" s="321"/>
      <c r="I45" s="321"/>
    </row>
    <row r="46" spans="1:9" ht="29.25" x14ac:dyDescent="0.25">
      <c r="A46" s="355"/>
      <c r="B46" s="356" t="s">
        <v>1511</v>
      </c>
      <c r="C46" s="357"/>
      <c r="D46" s="358"/>
      <c r="E46" s="358"/>
      <c r="F46" s="359"/>
      <c r="G46" s="360"/>
      <c r="H46" s="361" t="s">
        <v>1955</v>
      </c>
    </row>
    <row r="47" spans="1:9" x14ac:dyDescent="0.25">
      <c r="A47" s="362"/>
      <c r="B47" s="363" t="s">
        <v>1773</v>
      </c>
      <c r="C47" s="364"/>
      <c r="D47" s="365"/>
      <c r="E47" s="366"/>
      <c r="F47" s="359"/>
      <c r="G47" s="360"/>
      <c r="H47" s="367" t="s">
        <v>1956</v>
      </c>
    </row>
    <row r="48" spans="1:9" x14ac:dyDescent="0.25">
      <c r="A48" s="321"/>
      <c r="B48" s="368" t="s">
        <v>1319</v>
      </c>
      <c r="C48" s="357"/>
      <c r="D48" s="358"/>
      <c r="E48" s="358"/>
      <c r="F48" s="359"/>
      <c r="G48" s="321"/>
      <c r="H48" s="361" t="s">
        <v>1957</v>
      </c>
    </row>
    <row r="49" spans="1:8" x14ac:dyDescent="0.25">
      <c r="A49" s="321"/>
      <c r="B49" s="368" t="s">
        <v>247</v>
      </c>
      <c r="C49" s="357"/>
      <c r="D49" s="358"/>
      <c r="E49" s="358"/>
      <c r="F49" s="359"/>
      <c r="G49" s="321"/>
      <c r="H49" s="361" t="s">
        <v>1958</v>
      </c>
    </row>
  </sheetData>
  <mergeCells count="3">
    <mergeCell ref="A5:G5"/>
    <mergeCell ref="A6:G6"/>
    <mergeCell ref="A7:F7"/>
  </mergeCells>
  <pageMargins left="0.70866141732283505" right="0.35433070866141703" top="0.43307086614173201" bottom="0.35433070866141703" header="0.31496062992126" footer="0.31496062992126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37"/>
  <sheetViews>
    <sheetView zoomScale="74" zoomScaleNormal="74" workbookViewId="0">
      <pane xSplit="2" ySplit="9" topLeftCell="C117" activePane="bottomRight" state="frozen"/>
      <selection pane="topRight" activeCell="C1" sqref="C1"/>
      <selection pane="bottomLeft" activeCell="A10" sqref="A10"/>
      <selection pane="bottomRight" activeCell="Q64" sqref="Q64"/>
    </sheetView>
  </sheetViews>
  <sheetFormatPr defaultRowHeight="12.75" x14ac:dyDescent="0.2"/>
  <cols>
    <col min="2" max="2" width="9.140625" style="307"/>
    <col min="3" max="3" width="49.85546875" style="80" customWidth="1"/>
    <col min="4" max="4" width="17.7109375" customWidth="1"/>
    <col min="5" max="5" width="20.42578125" customWidth="1"/>
    <col min="6" max="6" width="13.85546875" hidden="1" customWidth="1"/>
    <col min="7" max="7" width="25.7109375" hidden="1" customWidth="1"/>
    <col min="8" max="8" width="14" hidden="1" customWidth="1"/>
    <col min="9" max="9" width="15" style="6" hidden="1" customWidth="1"/>
    <col min="10" max="10" width="10.42578125" hidden="1" customWidth="1"/>
    <col min="11" max="11" width="13.85546875" hidden="1" customWidth="1"/>
    <col min="12" max="12" width="15.28515625" hidden="1" customWidth="1"/>
    <col min="13" max="13" width="17.42578125" customWidth="1"/>
  </cols>
  <sheetData>
    <row r="1" spans="2:13" ht="18.75" x14ac:dyDescent="0.3">
      <c r="C1" s="81"/>
      <c r="D1" s="202" t="s">
        <v>364</v>
      </c>
      <c r="E1" s="81"/>
      <c r="G1" s="81"/>
      <c r="H1" s="81"/>
      <c r="I1" s="81"/>
      <c r="J1" s="81"/>
      <c r="K1" s="81"/>
      <c r="L1" s="81"/>
    </row>
    <row r="2" spans="2:13" ht="18" x14ac:dyDescent="0.25">
      <c r="C2" s="81"/>
      <c r="D2" s="48" t="s">
        <v>307</v>
      </c>
      <c r="E2" s="81"/>
      <c r="G2" s="81"/>
      <c r="H2" s="81"/>
      <c r="I2" s="81"/>
      <c r="J2" s="81"/>
      <c r="K2" s="81"/>
      <c r="L2" s="85"/>
    </row>
    <row r="3" spans="2:13" ht="18" x14ac:dyDescent="0.25">
      <c r="C3" s="81"/>
      <c r="D3" s="167"/>
      <c r="E3" s="48" t="s">
        <v>380</v>
      </c>
      <c r="G3" s="85"/>
      <c r="H3" s="85"/>
      <c r="J3" s="81"/>
      <c r="K3" s="81"/>
      <c r="L3" s="85"/>
    </row>
    <row r="4" spans="2:13" ht="15" x14ac:dyDescent="0.25">
      <c r="C4" s="81"/>
      <c r="D4" s="55" t="s">
        <v>191</v>
      </c>
      <c r="E4" s="253" t="s">
        <v>1672</v>
      </c>
      <c r="G4" s="85"/>
      <c r="H4" s="85"/>
      <c r="J4" s="50"/>
      <c r="K4" s="81"/>
      <c r="L4" s="85"/>
    </row>
    <row r="5" spans="2:13" ht="20.25" x14ac:dyDescent="0.3">
      <c r="C5" s="11" t="s">
        <v>1700</v>
      </c>
      <c r="E5" s="71"/>
      <c r="F5" s="81"/>
      <c r="G5" s="71"/>
      <c r="H5" s="71"/>
      <c r="I5" s="66"/>
      <c r="J5" s="81"/>
      <c r="K5" s="71"/>
      <c r="L5" s="71"/>
    </row>
    <row r="6" spans="2:13" ht="23.25" x14ac:dyDescent="0.35">
      <c r="C6" s="178" t="s">
        <v>1894</v>
      </c>
      <c r="E6" s="178"/>
      <c r="F6" s="81"/>
      <c r="G6" s="48"/>
      <c r="H6" s="48"/>
      <c r="I6" s="66"/>
      <c r="J6" s="81"/>
      <c r="K6" s="81"/>
      <c r="L6" s="71"/>
    </row>
    <row r="7" spans="2:13" ht="18" x14ac:dyDescent="0.25">
      <c r="C7" s="48" t="s">
        <v>872</v>
      </c>
      <c r="E7" s="81"/>
      <c r="F7" s="81"/>
      <c r="G7" s="81"/>
      <c r="H7" s="81"/>
      <c r="I7" s="81"/>
      <c r="J7" s="81"/>
      <c r="K7" s="81"/>
      <c r="L7" s="81"/>
    </row>
    <row r="8" spans="2:13" ht="21.75" customHeight="1" thickBot="1" x14ac:dyDescent="0.3">
      <c r="C8" s="85" t="s">
        <v>1527</v>
      </c>
      <c r="D8" s="81"/>
      <c r="E8" s="81" t="s">
        <v>1890</v>
      </c>
      <c r="F8" s="48"/>
      <c r="H8" s="235">
        <v>45566</v>
      </c>
      <c r="I8" s="258">
        <v>45597</v>
      </c>
      <c r="J8" s="81"/>
      <c r="K8" s="81"/>
      <c r="L8" s="81"/>
    </row>
    <row r="9" spans="2:13" ht="43.5" customHeight="1" x14ac:dyDescent="0.25">
      <c r="C9" s="266" t="s">
        <v>114</v>
      </c>
      <c r="D9" s="203" t="s">
        <v>316</v>
      </c>
      <c r="E9" s="204" t="s">
        <v>317</v>
      </c>
      <c r="F9" s="205" t="s">
        <v>873</v>
      </c>
      <c r="G9" s="204" t="s">
        <v>318</v>
      </c>
      <c r="H9" s="205" t="s">
        <v>296</v>
      </c>
      <c r="I9" s="205" t="s">
        <v>296</v>
      </c>
      <c r="J9" s="205" t="s">
        <v>874</v>
      </c>
      <c r="K9" s="205" t="s">
        <v>875</v>
      </c>
      <c r="L9" s="206" t="s">
        <v>319</v>
      </c>
      <c r="M9" s="312" t="s">
        <v>507</v>
      </c>
    </row>
    <row r="10" spans="2:13" ht="20.25" customHeight="1" thickBot="1" x14ac:dyDescent="0.3">
      <c r="C10" s="60" t="s">
        <v>181</v>
      </c>
      <c r="D10" s="84" t="s">
        <v>197</v>
      </c>
      <c r="E10" s="173" t="s">
        <v>198</v>
      </c>
      <c r="F10" s="265">
        <v>7323990000</v>
      </c>
      <c r="G10" s="12" t="s">
        <v>130</v>
      </c>
      <c r="H10" s="95">
        <v>74.47</v>
      </c>
      <c r="I10" s="154">
        <v>74.47</v>
      </c>
      <c r="J10" s="133">
        <v>20</v>
      </c>
      <c r="K10" s="70">
        <f>I10*0.2</f>
        <v>14.894</v>
      </c>
      <c r="L10" s="94">
        <f>I10+K10</f>
        <v>89.364000000000004</v>
      </c>
      <c r="M10" s="201">
        <f>ROUND((L10*1.2),2)</f>
        <v>107.24</v>
      </c>
    </row>
    <row r="11" spans="2:13" ht="18" x14ac:dyDescent="0.25">
      <c r="C11" s="139" t="s">
        <v>1047</v>
      </c>
      <c r="D11" s="185"/>
      <c r="E11" s="207"/>
      <c r="F11" s="208"/>
      <c r="G11" s="207"/>
      <c r="H11" s="69"/>
      <c r="I11" s="69"/>
      <c r="J11" s="69"/>
      <c r="K11" s="209"/>
      <c r="L11" s="210"/>
      <c r="M11" s="269"/>
    </row>
    <row r="12" spans="2:13" ht="18" x14ac:dyDescent="0.25">
      <c r="C12" s="105" t="s">
        <v>168</v>
      </c>
      <c r="D12" s="37" t="s">
        <v>169</v>
      </c>
      <c r="E12" s="37" t="s">
        <v>448</v>
      </c>
      <c r="F12" s="54">
        <v>9402900000</v>
      </c>
      <c r="G12" s="31" t="s">
        <v>454</v>
      </c>
      <c r="H12" s="95">
        <v>201.36</v>
      </c>
      <c r="I12" s="95">
        <v>201.36</v>
      </c>
      <c r="J12" s="133">
        <v>20</v>
      </c>
      <c r="K12" s="70">
        <f>I12*0.2</f>
        <v>40.272000000000006</v>
      </c>
      <c r="L12" s="94">
        <f>I12+K12</f>
        <v>241.63200000000001</v>
      </c>
      <c r="M12" s="200">
        <f t="shared" ref="M12:M49" si="0">ROUND((L12*1.2),2)</f>
        <v>289.95999999999998</v>
      </c>
    </row>
    <row r="13" spans="2:13" ht="18" x14ac:dyDescent="0.25">
      <c r="C13" s="105" t="s">
        <v>168</v>
      </c>
      <c r="D13" s="37" t="s">
        <v>810</v>
      </c>
      <c r="E13" s="37" t="s">
        <v>448</v>
      </c>
      <c r="F13" s="54">
        <v>9402900000</v>
      </c>
      <c r="G13" s="31" t="s">
        <v>454</v>
      </c>
      <c r="H13" s="95">
        <v>201.36</v>
      </c>
      <c r="I13" s="95">
        <v>201.36</v>
      </c>
      <c r="J13" s="133">
        <v>20</v>
      </c>
      <c r="K13" s="70">
        <f t="shared" ref="K13:K19" si="1">I13*0.2</f>
        <v>40.272000000000006</v>
      </c>
      <c r="L13" s="94">
        <f t="shared" ref="L13:L19" si="2">I13+K13</f>
        <v>241.63200000000001</v>
      </c>
      <c r="M13" s="200">
        <f t="shared" si="0"/>
        <v>289.95999999999998</v>
      </c>
    </row>
    <row r="14" spans="2:13" ht="18" x14ac:dyDescent="0.25">
      <c r="C14" s="105" t="s">
        <v>171</v>
      </c>
      <c r="D14" s="37" t="s">
        <v>817</v>
      </c>
      <c r="E14" s="37" t="s">
        <v>170</v>
      </c>
      <c r="F14" s="54">
        <v>9402900000</v>
      </c>
      <c r="G14" s="31" t="s">
        <v>454</v>
      </c>
      <c r="H14" s="95">
        <v>215.33</v>
      </c>
      <c r="I14" s="95">
        <v>215.33</v>
      </c>
      <c r="J14" s="133">
        <v>20</v>
      </c>
      <c r="K14" s="70">
        <f t="shared" si="1"/>
        <v>43.066000000000003</v>
      </c>
      <c r="L14" s="94">
        <f t="shared" si="2"/>
        <v>258.39600000000002</v>
      </c>
      <c r="M14" s="200">
        <f t="shared" si="0"/>
        <v>310.08</v>
      </c>
    </row>
    <row r="15" spans="2:13" ht="18" x14ac:dyDescent="0.25">
      <c r="C15" s="105" t="s">
        <v>4</v>
      </c>
      <c r="D15" s="37" t="s">
        <v>816</v>
      </c>
      <c r="E15" s="37" t="s">
        <v>3</v>
      </c>
      <c r="F15" s="54">
        <v>9402900000</v>
      </c>
      <c r="G15" s="31" t="s">
        <v>454</v>
      </c>
      <c r="H15" s="95">
        <v>339.19</v>
      </c>
      <c r="I15" s="95">
        <v>339.19</v>
      </c>
      <c r="J15" s="133">
        <v>20</v>
      </c>
      <c r="K15" s="70">
        <f t="shared" si="1"/>
        <v>67.838000000000008</v>
      </c>
      <c r="L15" s="94">
        <f t="shared" si="2"/>
        <v>407.02800000000002</v>
      </c>
      <c r="M15" s="200">
        <f t="shared" si="0"/>
        <v>488.43</v>
      </c>
    </row>
    <row r="16" spans="2:13" ht="18" x14ac:dyDescent="0.25">
      <c r="B16" s="307" t="s">
        <v>1203</v>
      </c>
      <c r="C16" s="105" t="s">
        <v>570</v>
      </c>
      <c r="D16" s="37" t="s">
        <v>813</v>
      </c>
      <c r="E16" s="37" t="s">
        <v>737</v>
      </c>
      <c r="F16" s="54">
        <v>9402900000</v>
      </c>
      <c r="G16" s="31" t="s">
        <v>454</v>
      </c>
      <c r="H16" s="95">
        <v>239.06</v>
      </c>
      <c r="I16" s="95">
        <v>239.06</v>
      </c>
      <c r="J16" s="133">
        <v>20</v>
      </c>
      <c r="K16" s="70">
        <f t="shared" si="1"/>
        <v>47.812000000000005</v>
      </c>
      <c r="L16" s="94">
        <f t="shared" si="2"/>
        <v>286.87200000000001</v>
      </c>
      <c r="M16" s="200">
        <f t="shared" si="0"/>
        <v>344.25</v>
      </c>
    </row>
    <row r="17" spans="3:13" ht="18" x14ac:dyDescent="0.25">
      <c r="C17" s="105" t="s">
        <v>1</v>
      </c>
      <c r="D17" s="37" t="s">
        <v>815</v>
      </c>
      <c r="E17" s="37" t="s">
        <v>2</v>
      </c>
      <c r="F17" s="54">
        <v>9402900000</v>
      </c>
      <c r="G17" s="31" t="s">
        <v>454</v>
      </c>
      <c r="H17" s="95">
        <v>303.17</v>
      </c>
      <c r="I17" s="95">
        <v>303.17</v>
      </c>
      <c r="J17" s="133">
        <v>20</v>
      </c>
      <c r="K17" s="70">
        <f t="shared" si="1"/>
        <v>60.634000000000007</v>
      </c>
      <c r="L17" s="94">
        <f t="shared" si="2"/>
        <v>363.80400000000003</v>
      </c>
      <c r="M17" s="200">
        <f t="shared" si="0"/>
        <v>436.56</v>
      </c>
    </row>
    <row r="18" spans="3:13" ht="18" x14ac:dyDescent="0.25">
      <c r="C18" s="140" t="s">
        <v>877</v>
      </c>
      <c r="D18" s="37"/>
      <c r="E18" s="37"/>
      <c r="F18" s="54"/>
      <c r="G18" s="31"/>
      <c r="H18" s="95"/>
      <c r="I18" s="95"/>
      <c r="J18" s="95"/>
      <c r="K18" s="70"/>
      <c r="L18" s="94"/>
      <c r="M18" s="200"/>
    </row>
    <row r="19" spans="3:13" ht="52.5" customHeight="1" thickBot="1" x14ac:dyDescent="0.3">
      <c r="C19" s="61" t="s">
        <v>692</v>
      </c>
      <c r="D19" s="37" t="s">
        <v>471</v>
      </c>
      <c r="E19" s="30" t="s">
        <v>472</v>
      </c>
      <c r="F19" s="54">
        <v>9402900000</v>
      </c>
      <c r="G19" s="30" t="s">
        <v>385</v>
      </c>
      <c r="H19" s="95">
        <v>254.99</v>
      </c>
      <c r="I19" s="95">
        <v>254.99</v>
      </c>
      <c r="J19" s="133">
        <v>20</v>
      </c>
      <c r="K19" s="70">
        <f t="shared" si="1"/>
        <v>50.998000000000005</v>
      </c>
      <c r="L19" s="94">
        <f t="shared" si="2"/>
        <v>305.988</v>
      </c>
      <c r="M19" s="201">
        <f t="shared" si="0"/>
        <v>367.19</v>
      </c>
    </row>
    <row r="20" spans="3:13" ht="18" x14ac:dyDescent="0.25">
      <c r="C20" s="139" t="s">
        <v>876</v>
      </c>
      <c r="D20" s="211"/>
      <c r="E20" s="211"/>
      <c r="F20" s="208"/>
      <c r="G20" s="212"/>
      <c r="H20" s="104"/>
      <c r="I20" s="104"/>
      <c r="J20" s="104"/>
      <c r="K20" s="213"/>
      <c r="L20" s="214"/>
      <c r="M20" s="269"/>
    </row>
    <row r="21" spans="3:13" ht="18" x14ac:dyDescent="0.25">
      <c r="C21" s="116" t="s">
        <v>1710</v>
      </c>
      <c r="D21" s="37" t="s">
        <v>878</v>
      </c>
      <c r="E21" s="37" t="s">
        <v>879</v>
      </c>
      <c r="F21" s="54">
        <v>9402900000</v>
      </c>
      <c r="G21" s="31" t="s">
        <v>454</v>
      </c>
      <c r="H21" s="254">
        <v>461.77</v>
      </c>
      <c r="I21" s="154">
        <f>ROUND((H21*1.003),2)</f>
        <v>463.16</v>
      </c>
      <c r="J21" s="133">
        <v>10</v>
      </c>
      <c r="K21" s="70">
        <f>I21*0.1</f>
        <v>46.316000000000003</v>
      </c>
      <c r="L21" s="94">
        <f>I21+K21</f>
        <v>509.476</v>
      </c>
      <c r="M21" s="200">
        <f t="shared" si="0"/>
        <v>611.37</v>
      </c>
    </row>
    <row r="22" spans="3:13" ht="33" x14ac:dyDescent="0.25">
      <c r="C22" s="116" t="s">
        <v>1711</v>
      </c>
      <c r="D22" s="37" t="s">
        <v>878</v>
      </c>
      <c r="E22" s="37" t="s">
        <v>879</v>
      </c>
      <c r="F22" s="54">
        <v>9402900000</v>
      </c>
      <c r="G22" s="31" t="s">
        <v>454</v>
      </c>
      <c r="H22" s="254">
        <v>512.94000000000005</v>
      </c>
      <c r="I22" s="154">
        <f t="shared" ref="I22:I49" si="3">ROUND((H22*1.003),2)</f>
        <v>514.48</v>
      </c>
      <c r="J22" s="133">
        <v>10</v>
      </c>
      <c r="K22" s="70">
        <f t="shared" ref="K22:K49" si="4">I22*0.1</f>
        <v>51.448000000000008</v>
      </c>
      <c r="L22" s="94">
        <f t="shared" ref="L22:L49" si="5">I22+K22</f>
        <v>565.928</v>
      </c>
      <c r="M22" s="200">
        <f t="shared" si="0"/>
        <v>679.11</v>
      </c>
    </row>
    <row r="23" spans="3:13" ht="24.75" x14ac:dyDescent="0.25">
      <c r="C23" s="116" t="s">
        <v>965</v>
      </c>
      <c r="D23" s="28" t="s">
        <v>1553</v>
      </c>
      <c r="E23" s="37" t="s">
        <v>879</v>
      </c>
      <c r="F23" s="54">
        <v>9402900000</v>
      </c>
      <c r="G23" s="31" t="s">
        <v>454</v>
      </c>
      <c r="H23" s="254">
        <v>545.27</v>
      </c>
      <c r="I23" s="154">
        <f t="shared" si="3"/>
        <v>546.91</v>
      </c>
      <c r="J23" s="133">
        <v>10</v>
      </c>
      <c r="K23" s="70">
        <f t="shared" si="4"/>
        <v>54.691000000000003</v>
      </c>
      <c r="L23" s="94">
        <f t="shared" si="5"/>
        <v>601.601</v>
      </c>
      <c r="M23" s="200">
        <f t="shared" si="0"/>
        <v>721.92</v>
      </c>
    </row>
    <row r="24" spans="3:13" ht="47.25" hidden="1" x14ac:dyDescent="0.25">
      <c r="C24" s="116" t="s">
        <v>966</v>
      </c>
      <c r="D24" s="28" t="s">
        <v>1551</v>
      </c>
      <c r="E24" s="37" t="s">
        <v>879</v>
      </c>
      <c r="F24" s="54">
        <v>9402900000</v>
      </c>
      <c r="G24" s="31" t="s">
        <v>454</v>
      </c>
      <c r="H24" s="254">
        <v>604.85</v>
      </c>
      <c r="I24" s="154">
        <f t="shared" si="3"/>
        <v>606.66</v>
      </c>
      <c r="J24" s="133">
        <v>10</v>
      </c>
      <c r="K24" s="70">
        <f t="shared" si="4"/>
        <v>60.665999999999997</v>
      </c>
      <c r="L24" s="94">
        <f t="shared" si="5"/>
        <v>667.32600000000002</v>
      </c>
      <c r="M24" s="200">
        <f t="shared" si="0"/>
        <v>800.79</v>
      </c>
    </row>
    <row r="25" spans="3:13" ht="47.25" x14ac:dyDescent="0.25">
      <c r="C25" s="116" t="s">
        <v>1712</v>
      </c>
      <c r="D25" s="28" t="s">
        <v>1392</v>
      </c>
      <c r="E25" s="37" t="s">
        <v>1387</v>
      </c>
      <c r="F25" s="54">
        <v>9402900000</v>
      </c>
      <c r="G25" s="31" t="s">
        <v>454</v>
      </c>
      <c r="H25" s="254">
        <v>609.70000000000005</v>
      </c>
      <c r="I25" s="154">
        <f t="shared" si="3"/>
        <v>611.53</v>
      </c>
      <c r="J25" s="133">
        <v>10</v>
      </c>
      <c r="K25" s="70">
        <f t="shared" si="4"/>
        <v>61.152999999999999</v>
      </c>
      <c r="L25" s="94">
        <f t="shared" si="5"/>
        <v>672.68299999999999</v>
      </c>
      <c r="M25" s="200">
        <f t="shared" si="0"/>
        <v>807.22</v>
      </c>
    </row>
    <row r="26" spans="3:13" ht="48" customHeight="1" x14ac:dyDescent="0.25">
      <c r="C26" s="116" t="s">
        <v>1713</v>
      </c>
      <c r="D26" s="28" t="s">
        <v>1385</v>
      </c>
      <c r="E26" s="37" t="s">
        <v>879</v>
      </c>
      <c r="F26" s="54">
        <v>9402900000</v>
      </c>
      <c r="G26" s="31" t="s">
        <v>454</v>
      </c>
      <c r="H26" s="254">
        <v>701.63</v>
      </c>
      <c r="I26" s="154">
        <f t="shared" si="3"/>
        <v>703.73</v>
      </c>
      <c r="J26" s="133">
        <v>10</v>
      </c>
      <c r="K26" s="70">
        <f t="shared" si="4"/>
        <v>70.373000000000005</v>
      </c>
      <c r="L26" s="94">
        <f t="shared" si="5"/>
        <v>774.10300000000007</v>
      </c>
      <c r="M26" s="200">
        <f t="shared" si="0"/>
        <v>928.92</v>
      </c>
    </row>
    <row r="27" spans="3:13" ht="33" x14ac:dyDescent="0.25">
      <c r="C27" s="116" t="s">
        <v>1714</v>
      </c>
      <c r="D27" s="37" t="s">
        <v>1386</v>
      </c>
      <c r="E27" s="37" t="s">
        <v>879</v>
      </c>
      <c r="F27" s="54">
        <v>9402900000</v>
      </c>
      <c r="G27" s="31" t="s">
        <v>454</v>
      </c>
      <c r="H27" s="254">
        <v>617.94000000000005</v>
      </c>
      <c r="I27" s="154">
        <f t="shared" si="3"/>
        <v>619.79</v>
      </c>
      <c r="J27" s="133">
        <v>10</v>
      </c>
      <c r="K27" s="70">
        <f t="shared" si="4"/>
        <v>61.978999999999999</v>
      </c>
      <c r="L27" s="94">
        <f t="shared" si="5"/>
        <v>681.76900000000001</v>
      </c>
      <c r="M27" s="200">
        <f t="shared" si="0"/>
        <v>818.12</v>
      </c>
    </row>
    <row r="28" spans="3:13" ht="33" x14ac:dyDescent="0.25">
      <c r="C28" s="116" t="s">
        <v>1715</v>
      </c>
      <c r="D28" s="28" t="s">
        <v>1552</v>
      </c>
      <c r="E28" s="37" t="s">
        <v>879</v>
      </c>
      <c r="F28" s="54">
        <v>9402900000</v>
      </c>
      <c r="G28" s="31" t="s">
        <v>454</v>
      </c>
      <c r="H28" s="254">
        <v>737.65</v>
      </c>
      <c r="I28" s="154">
        <f t="shared" si="3"/>
        <v>739.86</v>
      </c>
      <c r="J28" s="133">
        <v>10</v>
      </c>
      <c r="K28" s="70">
        <f t="shared" si="4"/>
        <v>73.986000000000004</v>
      </c>
      <c r="L28" s="94">
        <f t="shared" si="5"/>
        <v>813.846</v>
      </c>
      <c r="M28" s="200">
        <f t="shared" si="0"/>
        <v>976.62</v>
      </c>
    </row>
    <row r="29" spans="3:13" ht="33" x14ac:dyDescent="0.25">
      <c r="C29" s="135" t="s">
        <v>1746</v>
      </c>
      <c r="D29" s="216" t="s">
        <v>1751</v>
      </c>
      <c r="E29" s="216" t="s">
        <v>880</v>
      </c>
      <c r="F29" s="54">
        <v>9402900000</v>
      </c>
      <c r="G29" s="217" t="s">
        <v>454</v>
      </c>
      <c r="H29" s="254">
        <v>345.18</v>
      </c>
      <c r="I29" s="154">
        <f t="shared" si="3"/>
        <v>346.22</v>
      </c>
      <c r="J29" s="218">
        <v>10</v>
      </c>
      <c r="K29" s="70">
        <f t="shared" si="4"/>
        <v>34.622000000000007</v>
      </c>
      <c r="L29" s="94">
        <f t="shared" si="5"/>
        <v>380.84200000000004</v>
      </c>
      <c r="M29" s="200">
        <f t="shared" si="0"/>
        <v>457.01</v>
      </c>
    </row>
    <row r="30" spans="3:13" ht="33" x14ac:dyDescent="0.25">
      <c r="C30" s="135" t="s">
        <v>1747</v>
      </c>
      <c r="D30" s="216" t="s">
        <v>1742</v>
      </c>
      <c r="E30" s="216" t="s">
        <v>880</v>
      </c>
      <c r="F30" s="54">
        <v>9402900000</v>
      </c>
      <c r="G30" s="217" t="s">
        <v>454</v>
      </c>
      <c r="H30" s="254">
        <v>362.43</v>
      </c>
      <c r="I30" s="154">
        <f t="shared" si="3"/>
        <v>363.52</v>
      </c>
      <c r="J30" s="218">
        <v>10</v>
      </c>
      <c r="K30" s="70">
        <f t="shared" si="4"/>
        <v>36.351999999999997</v>
      </c>
      <c r="L30" s="94">
        <f t="shared" si="5"/>
        <v>399.87199999999996</v>
      </c>
      <c r="M30" s="200">
        <f t="shared" si="0"/>
        <v>479.85</v>
      </c>
    </row>
    <row r="31" spans="3:13" ht="18" hidden="1" x14ac:dyDescent="0.25">
      <c r="C31" s="135"/>
      <c r="D31" s="216"/>
      <c r="E31" s="216"/>
      <c r="F31" s="54"/>
      <c r="G31" s="217"/>
      <c r="H31" s="254">
        <v>0</v>
      </c>
      <c r="I31" s="154">
        <f t="shared" si="3"/>
        <v>0</v>
      </c>
      <c r="J31" s="218"/>
      <c r="K31" s="70">
        <f t="shared" si="4"/>
        <v>0</v>
      </c>
      <c r="L31" s="94">
        <f t="shared" si="5"/>
        <v>0</v>
      </c>
      <c r="M31" s="200">
        <f t="shared" si="0"/>
        <v>0</v>
      </c>
    </row>
    <row r="32" spans="3:13" ht="31.5" hidden="1" customHeight="1" x14ac:dyDescent="0.25">
      <c r="C32" s="248" t="s">
        <v>1745</v>
      </c>
      <c r="D32" s="249" t="s">
        <v>1097</v>
      </c>
      <c r="E32" s="249" t="s">
        <v>881</v>
      </c>
      <c r="F32" s="250">
        <v>9402900000</v>
      </c>
      <c r="G32" s="251" t="s">
        <v>454</v>
      </c>
      <c r="H32" s="254">
        <v>421.48</v>
      </c>
      <c r="I32" s="154">
        <f t="shared" si="3"/>
        <v>422.74</v>
      </c>
      <c r="J32" s="252">
        <v>10</v>
      </c>
      <c r="K32" s="70">
        <f t="shared" si="4"/>
        <v>42.274000000000001</v>
      </c>
      <c r="L32" s="94">
        <f t="shared" si="5"/>
        <v>465.01400000000001</v>
      </c>
      <c r="M32" s="200">
        <f t="shared" si="0"/>
        <v>558.02</v>
      </c>
    </row>
    <row r="33" spans="2:13" ht="18" x14ac:dyDescent="0.25">
      <c r="C33" s="116" t="s">
        <v>967</v>
      </c>
      <c r="D33" s="37" t="s">
        <v>821</v>
      </c>
      <c r="E33" s="37" t="s">
        <v>881</v>
      </c>
      <c r="F33" s="54">
        <v>9402900000</v>
      </c>
      <c r="G33" s="31" t="s">
        <v>454</v>
      </c>
      <c r="H33" s="254">
        <v>430.28</v>
      </c>
      <c r="I33" s="154">
        <f t="shared" si="3"/>
        <v>431.57</v>
      </c>
      <c r="J33" s="133">
        <v>10</v>
      </c>
      <c r="K33" s="70">
        <f t="shared" si="4"/>
        <v>43.157000000000004</v>
      </c>
      <c r="L33" s="94">
        <f t="shared" si="5"/>
        <v>474.72699999999998</v>
      </c>
      <c r="M33" s="200">
        <f t="shared" si="0"/>
        <v>569.66999999999996</v>
      </c>
    </row>
    <row r="34" spans="2:13" ht="18" x14ac:dyDescent="0.25">
      <c r="C34" s="105" t="s">
        <v>968</v>
      </c>
      <c r="D34" s="37" t="s">
        <v>882</v>
      </c>
      <c r="E34" s="37" t="s">
        <v>881</v>
      </c>
      <c r="F34" s="54">
        <v>9402900000</v>
      </c>
      <c r="G34" s="31" t="s">
        <v>454</v>
      </c>
      <c r="H34" s="254">
        <v>532.79999999999995</v>
      </c>
      <c r="I34" s="154">
        <f t="shared" si="3"/>
        <v>534.4</v>
      </c>
      <c r="J34" s="133">
        <v>10</v>
      </c>
      <c r="K34" s="70">
        <f t="shared" si="4"/>
        <v>53.44</v>
      </c>
      <c r="L34" s="94">
        <f t="shared" si="5"/>
        <v>587.83999999999992</v>
      </c>
      <c r="M34" s="200">
        <f t="shared" si="0"/>
        <v>705.41</v>
      </c>
    </row>
    <row r="35" spans="2:13" ht="33" x14ac:dyDescent="0.25">
      <c r="C35" s="116" t="s">
        <v>1503</v>
      </c>
      <c r="D35" s="37" t="s">
        <v>882</v>
      </c>
      <c r="E35" s="37" t="s">
        <v>881</v>
      </c>
      <c r="F35" s="54">
        <v>9402900000</v>
      </c>
      <c r="G35" s="31" t="s">
        <v>454</v>
      </c>
      <c r="H35" s="254">
        <v>584.17999999999995</v>
      </c>
      <c r="I35" s="154">
        <f t="shared" si="3"/>
        <v>585.92999999999995</v>
      </c>
      <c r="J35" s="133">
        <v>10</v>
      </c>
      <c r="K35" s="70">
        <f t="shared" si="4"/>
        <v>58.592999999999996</v>
      </c>
      <c r="L35" s="94">
        <f t="shared" si="5"/>
        <v>644.52299999999991</v>
      </c>
      <c r="M35" s="200">
        <f t="shared" si="0"/>
        <v>773.43</v>
      </c>
    </row>
    <row r="36" spans="2:13" ht="47.25" x14ac:dyDescent="0.25">
      <c r="C36" s="116" t="s">
        <v>1716</v>
      </c>
      <c r="D36" s="37" t="s">
        <v>882</v>
      </c>
      <c r="E36" s="37" t="s">
        <v>881</v>
      </c>
      <c r="F36" s="54">
        <v>9402900000</v>
      </c>
      <c r="G36" s="31" t="s">
        <v>454</v>
      </c>
      <c r="H36" s="254">
        <v>622.66</v>
      </c>
      <c r="I36" s="154">
        <f t="shared" si="3"/>
        <v>624.53</v>
      </c>
      <c r="J36" s="133">
        <v>10</v>
      </c>
      <c r="K36" s="70">
        <f t="shared" si="4"/>
        <v>62.453000000000003</v>
      </c>
      <c r="L36" s="94">
        <f t="shared" si="5"/>
        <v>686.98299999999995</v>
      </c>
      <c r="M36" s="200">
        <f t="shared" si="0"/>
        <v>824.38</v>
      </c>
    </row>
    <row r="37" spans="2:13" ht="47.25" x14ac:dyDescent="0.25">
      <c r="C37" s="116" t="s">
        <v>1717</v>
      </c>
      <c r="D37" s="37" t="s">
        <v>1038</v>
      </c>
      <c r="E37" s="77" t="s">
        <v>881</v>
      </c>
      <c r="F37" s="54">
        <v>9402900000</v>
      </c>
      <c r="G37" s="31" t="s">
        <v>454</v>
      </c>
      <c r="H37" s="254">
        <v>569.95000000000005</v>
      </c>
      <c r="I37" s="154">
        <f t="shared" si="3"/>
        <v>571.66</v>
      </c>
      <c r="J37" s="133">
        <v>10</v>
      </c>
      <c r="K37" s="70">
        <f t="shared" si="4"/>
        <v>57.165999999999997</v>
      </c>
      <c r="L37" s="94">
        <f t="shared" si="5"/>
        <v>628.82600000000002</v>
      </c>
      <c r="M37" s="200">
        <f t="shared" si="0"/>
        <v>754.59</v>
      </c>
    </row>
    <row r="38" spans="2:13" ht="33" x14ac:dyDescent="0.25">
      <c r="C38" s="116" t="s">
        <v>1718</v>
      </c>
      <c r="D38" s="37" t="s">
        <v>883</v>
      </c>
      <c r="E38" s="77" t="s">
        <v>881</v>
      </c>
      <c r="F38" s="54">
        <v>9402900000</v>
      </c>
      <c r="G38" s="31" t="s">
        <v>454</v>
      </c>
      <c r="H38" s="254">
        <v>615.25</v>
      </c>
      <c r="I38" s="154">
        <f t="shared" si="3"/>
        <v>617.1</v>
      </c>
      <c r="J38" s="133">
        <v>10</v>
      </c>
      <c r="K38" s="70">
        <f t="shared" si="4"/>
        <v>61.710000000000008</v>
      </c>
      <c r="L38" s="94">
        <f t="shared" si="5"/>
        <v>678.81</v>
      </c>
      <c r="M38" s="200">
        <f t="shared" si="0"/>
        <v>814.57</v>
      </c>
    </row>
    <row r="39" spans="2:13" ht="47.25" x14ac:dyDescent="0.25">
      <c r="C39" s="116" t="s">
        <v>1719</v>
      </c>
      <c r="D39" s="37" t="s">
        <v>1039</v>
      </c>
      <c r="E39" s="77" t="s">
        <v>881</v>
      </c>
      <c r="F39" s="54">
        <v>9402900000</v>
      </c>
      <c r="G39" s="31" t="s">
        <v>454</v>
      </c>
      <c r="H39" s="254">
        <v>664.37</v>
      </c>
      <c r="I39" s="154">
        <f t="shared" si="3"/>
        <v>666.36</v>
      </c>
      <c r="J39" s="133">
        <v>10</v>
      </c>
      <c r="K39" s="70">
        <f t="shared" si="4"/>
        <v>66.63600000000001</v>
      </c>
      <c r="L39" s="94">
        <f t="shared" si="5"/>
        <v>732.99599999999998</v>
      </c>
      <c r="M39" s="200">
        <f t="shared" si="0"/>
        <v>879.6</v>
      </c>
    </row>
    <row r="40" spans="2:13" ht="33" x14ac:dyDescent="0.25">
      <c r="C40" s="116" t="s">
        <v>1720</v>
      </c>
      <c r="D40" s="37" t="s">
        <v>884</v>
      </c>
      <c r="E40" s="77" t="s">
        <v>881</v>
      </c>
      <c r="F40" s="54">
        <v>9402900000</v>
      </c>
      <c r="G40" s="31" t="s">
        <v>454</v>
      </c>
      <c r="H40" s="254">
        <v>708.52</v>
      </c>
      <c r="I40" s="154">
        <f t="shared" si="3"/>
        <v>710.65</v>
      </c>
      <c r="J40" s="133">
        <v>10</v>
      </c>
      <c r="K40" s="70">
        <f t="shared" si="4"/>
        <v>71.064999999999998</v>
      </c>
      <c r="L40" s="94">
        <f t="shared" si="5"/>
        <v>781.71499999999992</v>
      </c>
      <c r="M40" s="200">
        <f t="shared" si="0"/>
        <v>938.06</v>
      </c>
    </row>
    <row r="41" spans="2:13" ht="33.75" x14ac:dyDescent="0.25">
      <c r="C41" s="116" t="s">
        <v>1749</v>
      </c>
      <c r="D41" s="37" t="s">
        <v>1750</v>
      </c>
      <c r="E41" s="77" t="s">
        <v>885</v>
      </c>
      <c r="F41" s="54">
        <v>9402900000</v>
      </c>
      <c r="G41" s="31" t="s">
        <v>454</v>
      </c>
      <c r="H41" s="254">
        <v>347.04</v>
      </c>
      <c r="I41" s="154">
        <f t="shared" si="3"/>
        <v>348.08</v>
      </c>
      <c r="J41" s="133">
        <v>10</v>
      </c>
      <c r="K41" s="70">
        <f t="shared" si="4"/>
        <v>34.808</v>
      </c>
      <c r="L41" s="94">
        <f t="shared" si="5"/>
        <v>382.88799999999998</v>
      </c>
      <c r="M41" s="200">
        <f t="shared" si="0"/>
        <v>459.47</v>
      </c>
    </row>
    <row r="42" spans="2:13" ht="33.75" x14ac:dyDescent="0.25">
      <c r="C42" s="116" t="s">
        <v>1748</v>
      </c>
      <c r="D42" s="37" t="s">
        <v>1743</v>
      </c>
      <c r="E42" s="77" t="s">
        <v>885</v>
      </c>
      <c r="F42" s="54">
        <v>9402900000</v>
      </c>
      <c r="G42" s="31" t="s">
        <v>454</v>
      </c>
      <c r="H42" s="254">
        <v>369.86</v>
      </c>
      <c r="I42" s="154">
        <f t="shared" si="3"/>
        <v>370.97</v>
      </c>
      <c r="J42" s="133">
        <v>10</v>
      </c>
      <c r="K42" s="70">
        <f t="shared" si="4"/>
        <v>37.097000000000001</v>
      </c>
      <c r="L42" s="94">
        <f t="shared" si="5"/>
        <v>408.06700000000001</v>
      </c>
      <c r="M42" s="200">
        <f t="shared" si="0"/>
        <v>489.68</v>
      </c>
    </row>
    <row r="43" spans="2:13" ht="18" x14ac:dyDescent="0.25">
      <c r="C43" s="140" t="s">
        <v>886</v>
      </c>
      <c r="D43" s="37"/>
      <c r="E43" s="77"/>
      <c r="F43" s="30"/>
      <c r="G43" s="30"/>
      <c r="H43" s="254"/>
      <c r="I43" s="154">
        <f t="shared" si="3"/>
        <v>0</v>
      </c>
      <c r="J43" s="95"/>
      <c r="K43" s="70"/>
      <c r="L43" s="94"/>
      <c r="M43" s="200"/>
    </row>
    <row r="44" spans="2:13" ht="24.75" x14ac:dyDescent="0.25">
      <c r="C44" s="61" t="s">
        <v>1045</v>
      </c>
      <c r="D44" s="28" t="s">
        <v>1393</v>
      </c>
      <c r="E44" s="77" t="s">
        <v>494</v>
      </c>
      <c r="F44" s="54">
        <v>9402900000</v>
      </c>
      <c r="G44" s="30" t="s">
        <v>887</v>
      </c>
      <c r="H44" s="254">
        <v>588.79999999999995</v>
      </c>
      <c r="I44" s="154">
        <f t="shared" si="3"/>
        <v>590.57000000000005</v>
      </c>
      <c r="J44" s="133">
        <v>10</v>
      </c>
      <c r="K44" s="70">
        <f t="shared" si="4"/>
        <v>59.057000000000009</v>
      </c>
      <c r="L44" s="94">
        <f t="shared" si="5"/>
        <v>649.62700000000007</v>
      </c>
      <c r="M44" s="200">
        <f t="shared" si="0"/>
        <v>779.55</v>
      </c>
    </row>
    <row r="45" spans="2:13" ht="24.75" x14ac:dyDescent="0.25">
      <c r="C45" s="61" t="s">
        <v>888</v>
      </c>
      <c r="D45" s="28" t="s">
        <v>1394</v>
      </c>
      <c r="E45" s="77" t="s">
        <v>494</v>
      </c>
      <c r="F45" s="54">
        <v>9402900000</v>
      </c>
      <c r="G45" s="30" t="s">
        <v>887</v>
      </c>
      <c r="H45" s="254">
        <v>708.01</v>
      </c>
      <c r="I45" s="154">
        <f t="shared" si="3"/>
        <v>710.13</v>
      </c>
      <c r="J45" s="133">
        <v>10</v>
      </c>
      <c r="K45" s="70">
        <f t="shared" si="4"/>
        <v>71.013000000000005</v>
      </c>
      <c r="L45" s="94">
        <f t="shared" si="5"/>
        <v>781.14300000000003</v>
      </c>
      <c r="M45" s="200">
        <f t="shared" si="0"/>
        <v>937.37</v>
      </c>
    </row>
    <row r="46" spans="2:13" ht="24.75" customHeight="1" x14ac:dyDescent="0.25">
      <c r="C46" s="60" t="s">
        <v>1131</v>
      </c>
      <c r="D46" s="28" t="s">
        <v>1395</v>
      </c>
      <c r="E46" s="77" t="s">
        <v>488</v>
      </c>
      <c r="F46" s="54">
        <v>9402900000</v>
      </c>
      <c r="G46" s="30" t="s">
        <v>887</v>
      </c>
      <c r="H46" s="254">
        <v>679.19</v>
      </c>
      <c r="I46" s="154">
        <f t="shared" si="3"/>
        <v>681.23</v>
      </c>
      <c r="J46" s="133">
        <v>10</v>
      </c>
      <c r="K46" s="70">
        <f t="shared" si="4"/>
        <v>68.123000000000005</v>
      </c>
      <c r="L46" s="94">
        <f t="shared" si="5"/>
        <v>749.35300000000007</v>
      </c>
      <c r="M46" s="200">
        <f t="shared" si="0"/>
        <v>899.22</v>
      </c>
    </row>
    <row r="47" spans="2:13" ht="24.75" x14ac:dyDescent="0.25">
      <c r="C47" s="60" t="s">
        <v>889</v>
      </c>
      <c r="D47" s="28" t="s">
        <v>1396</v>
      </c>
      <c r="E47" s="77" t="s">
        <v>488</v>
      </c>
      <c r="F47" s="54">
        <v>9402900000</v>
      </c>
      <c r="G47" s="30" t="s">
        <v>887</v>
      </c>
      <c r="H47" s="254">
        <v>765.75</v>
      </c>
      <c r="I47" s="154">
        <f t="shared" si="3"/>
        <v>768.05</v>
      </c>
      <c r="J47" s="133">
        <v>10</v>
      </c>
      <c r="K47" s="70">
        <f t="shared" si="4"/>
        <v>76.805000000000007</v>
      </c>
      <c r="L47" s="94">
        <f t="shared" si="5"/>
        <v>844.85500000000002</v>
      </c>
      <c r="M47" s="200">
        <f t="shared" si="0"/>
        <v>1013.83</v>
      </c>
    </row>
    <row r="48" spans="2:13" ht="24.75" x14ac:dyDescent="0.25">
      <c r="B48" s="307" t="s">
        <v>1036</v>
      </c>
      <c r="C48" s="60" t="s">
        <v>1035</v>
      </c>
      <c r="D48" s="28" t="s">
        <v>1398</v>
      </c>
      <c r="E48" s="77" t="s">
        <v>1034</v>
      </c>
      <c r="F48" s="54">
        <v>9402900000</v>
      </c>
      <c r="G48" s="30" t="s">
        <v>887</v>
      </c>
      <c r="H48" s="254">
        <v>751.76</v>
      </c>
      <c r="I48" s="154">
        <f t="shared" si="3"/>
        <v>754.02</v>
      </c>
      <c r="J48" s="133">
        <v>10</v>
      </c>
      <c r="K48" s="70">
        <f t="shared" si="4"/>
        <v>75.402000000000001</v>
      </c>
      <c r="L48" s="94">
        <f t="shared" si="5"/>
        <v>829.42200000000003</v>
      </c>
      <c r="M48" s="200">
        <f t="shared" si="0"/>
        <v>995.31</v>
      </c>
    </row>
    <row r="49" spans="2:13" ht="24.75" x14ac:dyDescent="0.25">
      <c r="C49" s="60" t="s">
        <v>890</v>
      </c>
      <c r="D49" s="28" t="s">
        <v>1397</v>
      </c>
      <c r="E49" s="77" t="s">
        <v>489</v>
      </c>
      <c r="F49" s="54">
        <v>9402900000</v>
      </c>
      <c r="G49" s="30" t="s">
        <v>887</v>
      </c>
      <c r="H49" s="254">
        <v>861.69</v>
      </c>
      <c r="I49" s="154">
        <f t="shared" si="3"/>
        <v>864.28</v>
      </c>
      <c r="J49" s="133">
        <v>10</v>
      </c>
      <c r="K49" s="70">
        <f t="shared" si="4"/>
        <v>86.427999999999997</v>
      </c>
      <c r="L49" s="94">
        <f t="shared" si="5"/>
        <v>950.70799999999997</v>
      </c>
      <c r="M49" s="200">
        <f t="shared" si="0"/>
        <v>1140.8499999999999</v>
      </c>
    </row>
    <row r="50" spans="2:13" ht="36.75" x14ac:dyDescent="0.25">
      <c r="C50" s="60" t="s">
        <v>1895</v>
      </c>
      <c r="D50" s="37" t="s">
        <v>1896</v>
      </c>
      <c r="E50" s="28" t="s">
        <v>1306</v>
      </c>
      <c r="F50" s="54">
        <v>9404219000</v>
      </c>
      <c r="G50" s="30" t="s">
        <v>487</v>
      </c>
      <c r="H50" s="254">
        <v>130.21</v>
      </c>
      <c r="I50" s="154">
        <f t="shared" ref="I50:I84" si="6">ROUND((H50*1.003),2)</f>
        <v>130.6</v>
      </c>
      <c r="J50" s="133">
        <v>20</v>
      </c>
      <c r="K50" s="70">
        <f>I50*0.2</f>
        <v>26.12</v>
      </c>
      <c r="L50" s="94">
        <f t="shared" ref="L50:L84" si="7">I50+K50</f>
        <v>156.72</v>
      </c>
      <c r="M50" s="200">
        <f t="shared" ref="M50:M70" si="8">ROUND((L50*1.2),2)</f>
        <v>188.06</v>
      </c>
    </row>
    <row r="51" spans="2:13" ht="30.75" x14ac:dyDescent="0.25">
      <c r="C51" s="61" t="s">
        <v>1554</v>
      </c>
      <c r="D51" s="37"/>
      <c r="E51" s="28" t="s">
        <v>1555</v>
      </c>
      <c r="F51" s="54">
        <v>9404219000</v>
      </c>
      <c r="G51" s="30" t="s">
        <v>487</v>
      </c>
      <c r="H51" s="254">
        <v>130.21</v>
      </c>
      <c r="I51" s="154">
        <f t="shared" si="6"/>
        <v>130.6</v>
      </c>
      <c r="J51" s="133">
        <v>20</v>
      </c>
      <c r="K51" s="70">
        <f>I51*0.2</f>
        <v>26.12</v>
      </c>
      <c r="L51" s="94">
        <f t="shared" si="7"/>
        <v>156.72</v>
      </c>
      <c r="M51" s="200">
        <f t="shared" si="8"/>
        <v>188.06</v>
      </c>
    </row>
    <row r="52" spans="2:13" ht="18" x14ac:dyDescent="0.25">
      <c r="C52" s="140" t="s">
        <v>891</v>
      </c>
      <c r="D52" s="37"/>
      <c r="E52" s="77"/>
      <c r="F52" s="30"/>
      <c r="G52" s="30"/>
      <c r="H52" s="254"/>
      <c r="I52" s="154"/>
      <c r="J52" s="95"/>
      <c r="K52" s="70"/>
      <c r="L52" s="94"/>
      <c r="M52" s="200"/>
    </row>
    <row r="53" spans="2:13" ht="18" x14ac:dyDescent="0.25">
      <c r="C53" s="60" t="s">
        <v>1399</v>
      </c>
      <c r="D53" s="37" t="s">
        <v>831</v>
      </c>
      <c r="E53" s="77" t="s">
        <v>912</v>
      </c>
      <c r="F53" s="54">
        <v>9402900000</v>
      </c>
      <c r="G53" s="30" t="s">
        <v>887</v>
      </c>
      <c r="H53" s="254">
        <v>595.07000000000005</v>
      </c>
      <c r="I53" s="154">
        <f t="shared" si="6"/>
        <v>596.86</v>
      </c>
      <c r="J53" s="133">
        <v>10</v>
      </c>
      <c r="K53" s="70">
        <f t="shared" ref="K53:K84" si="9">I53*0.1</f>
        <v>59.686000000000007</v>
      </c>
      <c r="L53" s="94">
        <f t="shared" si="7"/>
        <v>656.54600000000005</v>
      </c>
      <c r="M53" s="200">
        <f t="shared" si="8"/>
        <v>787.86</v>
      </c>
    </row>
    <row r="54" spans="2:13" ht="18" x14ac:dyDescent="0.25">
      <c r="C54" s="60" t="s">
        <v>1400</v>
      </c>
      <c r="D54" s="37" t="s">
        <v>892</v>
      </c>
      <c r="E54" s="77" t="s">
        <v>913</v>
      </c>
      <c r="F54" s="54">
        <v>9402900000</v>
      </c>
      <c r="G54" s="30" t="s">
        <v>887</v>
      </c>
      <c r="H54" s="254">
        <v>653.13</v>
      </c>
      <c r="I54" s="154">
        <f t="shared" si="6"/>
        <v>655.09</v>
      </c>
      <c r="J54" s="133">
        <v>10</v>
      </c>
      <c r="K54" s="70">
        <f t="shared" si="9"/>
        <v>65.509</v>
      </c>
      <c r="L54" s="94">
        <f t="shared" si="7"/>
        <v>720.59900000000005</v>
      </c>
      <c r="M54" s="200">
        <f t="shared" si="8"/>
        <v>864.72</v>
      </c>
    </row>
    <row r="55" spans="2:13" ht="18" x14ac:dyDescent="0.25">
      <c r="C55" s="60" t="s">
        <v>982</v>
      </c>
      <c r="D55" s="37" t="s">
        <v>893</v>
      </c>
      <c r="E55" s="77" t="s">
        <v>914</v>
      </c>
      <c r="F55" s="54">
        <v>9402900000</v>
      </c>
      <c r="G55" s="30" t="s">
        <v>887</v>
      </c>
      <c r="H55" s="254">
        <v>722.31</v>
      </c>
      <c r="I55" s="154">
        <f t="shared" si="6"/>
        <v>724.48</v>
      </c>
      <c r="J55" s="133">
        <v>10</v>
      </c>
      <c r="K55" s="70">
        <f t="shared" si="9"/>
        <v>72.448000000000008</v>
      </c>
      <c r="L55" s="94">
        <f t="shared" si="7"/>
        <v>796.928</v>
      </c>
      <c r="M55" s="200">
        <f t="shared" si="8"/>
        <v>956.31</v>
      </c>
    </row>
    <row r="56" spans="2:13" ht="18" customHeight="1" x14ac:dyDescent="0.25">
      <c r="C56" s="60"/>
      <c r="D56" s="37"/>
      <c r="E56" s="77"/>
      <c r="F56" s="54"/>
      <c r="G56" s="30"/>
      <c r="H56" s="254"/>
      <c r="I56" s="154">
        <f t="shared" si="6"/>
        <v>0</v>
      </c>
      <c r="J56" s="133"/>
      <c r="K56" s="70"/>
      <c r="L56" s="94"/>
      <c r="M56" s="200"/>
    </row>
    <row r="57" spans="2:13" ht="18" x14ac:dyDescent="0.25">
      <c r="C57" s="60" t="s">
        <v>909</v>
      </c>
      <c r="D57" s="28" t="s">
        <v>1584</v>
      </c>
      <c r="E57" s="77" t="s">
        <v>912</v>
      </c>
      <c r="F57" s="54">
        <v>9402900000</v>
      </c>
      <c r="G57" s="30" t="s">
        <v>887</v>
      </c>
      <c r="H57" s="254">
        <v>595.07000000000005</v>
      </c>
      <c r="I57" s="154">
        <f t="shared" si="6"/>
        <v>596.86</v>
      </c>
      <c r="J57" s="133">
        <v>10</v>
      </c>
      <c r="K57" s="70">
        <f t="shared" si="9"/>
        <v>59.686000000000007</v>
      </c>
      <c r="L57" s="94">
        <f t="shared" si="7"/>
        <v>656.54600000000005</v>
      </c>
      <c r="M57" s="200">
        <f t="shared" si="8"/>
        <v>787.86</v>
      </c>
    </row>
    <row r="58" spans="2:13" ht="18" x14ac:dyDescent="0.25">
      <c r="C58" s="60" t="s">
        <v>910</v>
      </c>
      <c r="D58" s="28" t="s">
        <v>1583</v>
      </c>
      <c r="E58" s="77" t="s">
        <v>913</v>
      </c>
      <c r="F58" s="54">
        <v>9402900000</v>
      </c>
      <c r="G58" s="30" t="s">
        <v>887</v>
      </c>
      <c r="H58" s="254">
        <v>653.13</v>
      </c>
      <c r="I58" s="154">
        <f t="shared" si="6"/>
        <v>655.09</v>
      </c>
      <c r="J58" s="133">
        <v>10</v>
      </c>
      <c r="K58" s="70">
        <f t="shared" si="9"/>
        <v>65.509</v>
      </c>
      <c r="L58" s="94">
        <f t="shared" si="7"/>
        <v>720.59900000000005</v>
      </c>
      <c r="M58" s="200">
        <f t="shared" si="8"/>
        <v>864.72</v>
      </c>
    </row>
    <row r="59" spans="2:13" ht="18" x14ac:dyDescent="0.25">
      <c r="C59" s="60" t="s">
        <v>911</v>
      </c>
      <c r="D59" s="28" t="s">
        <v>1585</v>
      </c>
      <c r="E59" s="77" t="s">
        <v>914</v>
      </c>
      <c r="F59" s="54">
        <v>9402900000</v>
      </c>
      <c r="G59" s="30" t="s">
        <v>887</v>
      </c>
      <c r="H59" s="254">
        <v>722.31</v>
      </c>
      <c r="I59" s="154">
        <f t="shared" si="6"/>
        <v>724.48</v>
      </c>
      <c r="J59" s="133">
        <v>10</v>
      </c>
      <c r="K59" s="70">
        <f t="shared" si="9"/>
        <v>72.448000000000008</v>
      </c>
      <c r="L59" s="94">
        <f t="shared" si="7"/>
        <v>796.928</v>
      </c>
      <c r="M59" s="200">
        <f t="shared" si="8"/>
        <v>956.31</v>
      </c>
    </row>
    <row r="60" spans="2:13" ht="18" customHeight="1" x14ac:dyDescent="0.25">
      <c r="C60" s="60"/>
      <c r="D60" s="37"/>
      <c r="E60" s="77"/>
      <c r="F60" s="54"/>
      <c r="G60" s="30"/>
      <c r="H60" s="254"/>
      <c r="I60" s="154">
        <f t="shared" si="6"/>
        <v>0</v>
      </c>
      <c r="J60" s="133"/>
      <c r="K60" s="70"/>
      <c r="L60" s="94"/>
      <c r="M60" s="200"/>
    </row>
    <row r="61" spans="2:13" ht="60.75" x14ac:dyDescent="0.25">
      <c r="B61" s="307" t="s">
        <v>830</v>
      </c>
      <c r="C61" s="61" t="s">
        <v>1732</v>
      </c>
      <c r="D61" s="37" t="s">
        <v>1625</v>
      </c>
      <c r="E61" s="77" t="s">
        <v>912</v>
      </c>
      <c r="F61" s="54">
        <v>9402900000</v>
      </c>
      <c r="G61" s="30" t="s">
        <v>887</v>
      </c>
      <c r="H61" s="254">
        <v>799.93</v>
      </c>
      <c r="I61" s="154">
        <f t="shared" si="6"/>
        <v>802.33</v>
      </c>
      <c r="J61" s="133">
        <v>10</v>
      </c>
      <c r="K61" s="70">
        <f t="shared" si="9"/>
        <v>80.233000000000004</v>
      </c>
      <c r="L61" s="94">
        <f t="shared" si="7"/>
        <v>882.5630000000001</v>
      </c>
      <c r="M61" s="200">
        <f t="shared" si="8"/>
        <v>1059.08</v>
      </c>
    </row>
    <row r="62" spans="2:13" ht="60.75" x14ac:dyDescent="0.25">
      <c r="B62" s="307" t="s">
        <v>830</v>
      </c>
      <c r="C62" s="61" t="s">
        <v>1733</v>
      </c>
      <c r="D62" s="37" t="s">
        <v>1626</v>
      </c>
      <c r="E62" s="77" t="s">
        <v>913</v>
      </c>
      <c r="F62" s="54">
        <v>9402900000</v>
      </c>
      <c r="G62" s="30" t="s">
        <v>887</v>
      </c>
      <c r="H62" s="254">
        <v>857.99</v>
      </c>
      <c r="I62" s="154">
        <f t="shared" si="6"/>
        <v>860.56</v>
      </c>
      <c r="J62" s="133">
        <v>10</v>
      </c>
      <c r="K62" s="70">
        <f t="shared" si="9"/>
        <v>86.055999999999997</v>
      </c>
      <c r="L62" s="94">
        <f t="shared" si="7"/>
        <v>946.61599999999999</v>
      </c>
      <c r="M62" s="200">
        <f t="shared" si="8"/>
        <v>1135.94</v>
      </c>
    </row>
    <row r="63" spans="2:13" ht="60.75" x14ac:dyDescent="0.25">
      <c r="B63" s="307" t="s">
        <v>830</v>
      </c>
      <c r="C63" s="61" t="s">
        <v>1734</v>
      </c>
      <c r="D63" s="37" t="s">
        <v>1627</v>
      </c>
      <c r="E63" s="77" t="s">
        <v>914</v>
      </c>
      <c r="F63" s="54">
        <v>9402900000</v>
      </c>
      <c r="G63" s="30" t="s">
        <v>887</v>
      </c>
      <c r="H63" s="254">
        <v>924.49</v>
      </c>
      <c r="I63" s="154">
        <f t="shared" si="6"/>
        <v>927.26</v>
      </c>
      <c r="J63" s="133">
        <v>10</v>
      </c>
      <c r="K63" s="70">
        <f t="shared" si="9"/>
        <v>92.725999999999999</v>
      </c>
      <c r="L63" s="94">
        <f t="shared" si="7"/>
        <v>1019.986</v>
      </c>
      <c r="M63" s="200">
        <f t="shared" si="8"/>
        <v>1223.98</v>
      </c>
    </row>
    <row r="64" spans="2:13" ht="18" x14ac:dyDescent="0.25">
      <c r="C64" s="119"/>
      <c r="D64" s="231"/>
      <c r="E64" s="219"/>
      <c r="F64" s="220"/>
      <c r="G64" s="159"/>
      <c r="H64" s="254"/>
      <c r="I64" s="154">
        <f t="shared" si="6"/>
        <v>0</v>
      </c>
      <c r="J64" s="221"/>
      <c r="K64" s="70"/>
      <c r="L64" s="94"/>
      <c r="M64" s="200"/>
    </row>
    <row r="65" spans="1:13" ht="60.75" x14ac:dyDescent="0.25">
      <c r="B65" s="307" t="s">
        <v>830</v>
      </c>
      <c r="C65" s="61" t="s">
        <v>1735</v>
      </c>
      <c r="D65" s="28" t="s">
        <v>1576</v>
      </c>
      <c r="E65" s="77" t="s">
        <v>912</v>
      </c>
      <c r="F65" s="54">
        <v>9402900000</v>
      </c>
      <c r="G65" s="30" t="s">
        <v>887</v>
      </c>
      <c r="H65" s="254">
        <v>799.93</v>
      </c>
      <c r="I65" s="154">
        <f t="shared" si="6"/>
        <v>802.33</v>
      </c>
      <c r="J65" s="133">
        <v>10</v>
      </c>
      <c r="K65" s="70">
        <f t="shared" si="9"/>
        <v>80.233000000000004</v>
      </c>
      <c r="L65" s="94">
        <f t="shared" si="7"/>
        <v>882.5630000000001</v>
      </c>
      <c r="M65" s="200">
        <f t="shared" si="8"/>
        <v>1059.08</v>
      </c>
    </row>
    <row r="66" spans="1:13" ht="60.75" x14ac:dyDescent="0.25">
      <c r="B66" s="307" t="s">
        <v>830</v>
      </c>
      <c r="C66" s="61" t="s">
        <v>1721</v>
      </c>
      <c r="D66" s="37" t="s">
        <v>916</v>
      </c>
      <c r="E66" s="77" t="s">
        <v>913</v>
      </c>
      <c r="F66" s="54">
        <v>9402900000</v>
      </c>
      <c r="G66" s="30" t="s">
        <v>887</v>
      </c>
      <c r="H66" s="254">
        <v>857.99</v>
      </c>
      <c r="I66" s="154">
        <f t="shared" si="6"/>
        <v>860.56</v>
      </c>
      <c r="J66" s="133">
        <v>10</v>
      </c>
      <c r="K66" s="70">
        <f t="shared" si="9"/>
        <v>86.055999999999997</v>
      </c>
      <c r="L66" s="94">
        <f t="shared" si="7"/>
        <v>946.61599999999999</v>
      </c>
      <c r="M66" s="200">
        <f t="shared" si="8"/>
        <v>1135.94</v>
      </c>
    </row>
    <row r="67" spans="1:13" ht="60.75" x14ac:dyDescent="0.25">
      <c r="B67" s="307" t="s">
        <v>830</v>
      </c>
      <c r="C67" s="61" t="s">
        <v>1736</v>
      </c>
      <c r="D67" s="37" t="s">
        <v>917</v>
      </c>
      <c r="E67" s="77" t="s">
        <v>914</v>
      </c>
      <c r="F67" s="54">
        <v>9402900000</v>
      </c>
      <c r="G67" s="30" t="s">
        <v>887</v>
      </c>
      <c r="H67" s="254">
        <v>924.49</v>
      </c>
      <c r="I67" s="154">
        <f t="shared" si="6"/>
        <v>927.26</v>
      </c>
      <c r="J67" s="133">
        <v>10</v>
      </c>
      <c r="K67" s="70">
        <f t="shared" si="9"/>
        <v>92.725999999999999</v>
      </c>
      <c r="L67" s="94">
        <f t="shared" si="7"/>
        <v>1019.986</v>
      </c>
      <c r="M67" s="200">
        <f t="shared" si="8"/>
        <v>1223.98</v>
      </c>
    </row>
    <row r="68" spans="1:13" ht="60.75" hidden="1" x14ac:dyDescent="0.25">
      <c r="B68" s="307" t="s">
        <v>940</v>
      </c>
      <c r="C68" s="61" t="s">
        <v>915</v>
      </c>
      <c r="D68" s="37" t="s">
        <v>953</v>
      </c>
      <c r="E68" s="77" t="s">
        <v>920</v>
      </c>
      <c r="F68" s="54">
        <v>9402900000</v>
      </c>
      <c r="G68" s="30" t="s">
        <v>887</v>
      </c>
      <c r="H68" s="254">
        <v>0</v>
      </c>
      <c r="I68" s="154">
        <f t="shared" si="6"/>
        <v>0</v>
      </c>
      <c r="J68" s="133">
        <v>10</v>
      </c>
      <c r="K68" s="70">
        <f t="shared" si="9"/>
        <v>0</v>
      </c>
      <c r="L68" s="94">
        <f t="shared" si="7"/>
        <v>0</v>
      </c>
      <c r="M68" s="200">
        <f t="shared" si="8"/>
        <v>0</v>
      </c>
    </row>
    <row r="69" spans="1:13" ht="60.75" hidden="1" x14ac:dyDescent="0.25">
      <c r="B69" s="307" t="s">
        <v>940</v>
      </c>
      <c r="C69" s="61" t="s">
        <v>983</v>
      </c>
      <c r="D69" s="37" t="s">
        <v>954</v>
      </c>
      <c r="E69" s="77" t="s">
        <v>918</v>
      </c>
      <c r="F69" s="54">
        <v>9402900000</v>
      </c>
      <c r="G69" s="30" t="s">
        <v>887</v>
      </c>
      <c r="H69" s="254">
        <v>0</v>
      </c>
      <c r="I69" s="154">
        <f t="shared" si="6"/>
        <v>0</v>
      </c>
      <c r="J69" s="133">
        <v>10</v>
      </c>
      <c r="K69" s="70">
        <f t="shared" si="9"/>
        <v>0</v>
      </c>
      <c r="L69" s="94">
        <f t="shared" si="7"/>
        <v>0</v>
      </c>
      <c r="M69" s="200">
        <f t="shared" si="8"/>
        <v>0</v>
      </c>
    </row>
    <row r="70" spans="1:13" ht="60.75" hidden="1" x14ac:dyDescent="0.25">
      <c r="B70" s="307" t="s">
        <v>940</v>
      </c>
      <c r="C70" s="61" t="s">
        <v>941</v>
      </c>
      <c r="D70" s="37" t="s">
        <v>955</v>
      </c>
      <c r="E70" s="77" t="s">
        <v>919</v>
      </c>
      <c r="F70" s="54">
        <v>9402900000</v>
      </c>
      <c r="G70" s="30" t="s">
        <v>887</v>
      </c>
      <c r="H70" s="254">
        <v>0</v>
      </c>
      <c r="I70" s="154">
        <f t="shared" si="6"/>
        <v>0</v>
      </c>
      <c r="J70" s="133">
        <v>10</v>
      </c>
      <c r="K70" s="70">
        <f t="shared" si="9"/>
        <v>0</v>
      </c>
      <c r="L70" s="94">
        <f t="shared" si="7"/>
        <v>0</v>
      </c>
      <c r="M70" s="200">
        <f t="shared" si="8"/>
        <v>0</v>
      </c>
    </row>
    <row r="71" spans="1:13" ht="18" x14ac:dyDescent="0.25">
      <c r="C71" s="141" t="s">
        <v>891</v>
      </c>
      <c r="D71" s="232"/>
      <c r="E71" s="222"/>
      <c r="F71" s="67"/>
      <c r="G71" s="223"/>
      <c r="H71" s="254"/>
      <c r="I71" s="154">
        <f t="shared" si="6"/>
        <v>0</v>
      </c>
      <c r="J71" s="67"/>
      <c r="K71" s="70"/>
      <c r="L71" s="94"/>
      <c r="M71" s="200"/>
    </row>
    <row r="72" spans="1:13" ht="45.75" hidden="1" x14ac:dyDescent="0.25">
      <c r="A72" t="s">
        <v>926</v>
      </c>
      <c r="C72" s="61" t="s">
        <v>984</v>
      </c>
      <c r="D72" s="37" t="s">
        <v>1586</v>
      </c>
      <c r="E72" s="77" t="s">
        <v>923</v>
      </c>
      <c r="F72" s="54">
        <v>9402900000</v>
      </c>
      <c r="G72" s="30" t="s">
        <v>887</v>
      </c>
      <c r="H72" s="254"/>
      <c r="I72" s="154">
        <f t="shared" si="6"/>
        <v>0</v>
      </c>
      <c r="J72" s="133"/>
      <c r="K72" s="70"/>
      <c r="L72" s="94"/>
      <c r="M72" s="200"/>
    </row>
    <row r="73" spans="1:13" ht="45.75" hidden="1" x14ac:dyDescent="0.25">
      <c r="A73" t="s">
        <v>926</v>
      </c>
      <c r="C73" s="61" t="s">
        <v>985</v>
      </c>
      <c r="D73" s="37" t="s">
        <v>1587</v>
      </c>
      <c r="E73" s="77" t="s">
        <v>924</v>
      </c>
      <c r="F73" s="54">
        <v>9402900000</v>
      </c>
      <c r="G73" s="30" t="s">
        <v>887</v>
      </c>
      <c r="H73" s="254"/>
      <c r="I73" s="154">
        <f t="shared" si="6"/>
        <v>0</v>
      </c>
      <c r="J73" s="133"/>
      <c r="K73" s="70"/>
      <c r="L73" s="94"/>
      <c r="M73" s="200"/>
    </row>
    <row r="74" spans="1:13" ht="45.75" hidden="1" x14ac:dyDescent="0.25">
      <c r="A74" t="s">
        <v>926</v>
      </c>
      <c r="C74" s="61" t="s">
        <v>986</v>
      </c>
      <c r="D74" s="37" t="s">
        <v>1588</v>
      </c>
      <c r="E74" s="77" t="s">
        <v>925</v>
      </c>
      <c r="F74" s="54">
        <v>9402900000</v>
      </c>
      <c r="G74" s="30" t="s">
        <v>887</v>
      </c>
      <c r="H74" s="254"/>
      <c r="I74" s="154">
        <f t="shared" si="6"/>
        <v>0</v>
      </c>
      <c r="J74" s="133"/>
      <c r="K74" s="70"/>
      <c r="L74" s="94"/>
      <c r="M74" s="200"/>
    </row>
    <row r="75" spans="1:13" ht="18" x14ac:dyDescent="0.25">
      <c r="C75" s="61"/>
      <c r="D75" s="37"/>
      <c r="E75" s="77"/>
      <c r="F75" s="54"/>
      <c r="G75" s="30"/>
      <c r="H75" s="254"/>
      <c r="I75" s="154">
        <f t="shared" si="6"/>
        <v>0</v>
      </c>
      <c r="J75" s="133"/>
      <c r="K75" s="70"/>
      <c r="L75" s="94"/>
      <c r="M75" s="200"/>
    </row>
    <row r="76" spans="1:13" ht="45.75" x14ac:dyDescent="0.25">
      <c r="A76" t="s">
        <v>830</v>
      </c>
      <c r="C76" s="61" t="s">
        <v>1737</v>
      </c>
      <c r="D76" s="37" t="s">
        <v>927</v>
      </c>
      <c r="E76" s="77" t="s">
        <v>923</v>
      </c>
      <c r="F76" s="54">
        <v>9402900000</v>
      </c>
      <c r="G76" s="30" t="s">
        <v>887</v>
      </c>
      <c r="H76" s="254">
        <v>859.31</v>
      </c>
      <c r="I76" s="154">
        <f t="shared" si="6"/>
        <v>861.89</v>
      </c>
      <c r="J76" s="133">
        <v>10</v>
      </c>
      <c r="K76" s="70">
        <f t="shared" si="9"/>
        <v>86.189000000000007</v>
      </c>
      <c r="L76" s="94">
        <f t="shared" si="7"/>
        <v>948.07899999999995</v>
      </c>
      <c r="M76" s="200">
        <f t="shared" ref="M76:M91" si="10">ROUND((L76*1.2),2)</f>
        <v>1137.69</v>
      </c>
    </row>
    <row r="77" spans="1:13" ht="45.75" x14ac:dyDescent="0.25">
      <c r="A77" t="s">
        <v>830</v>
      </c>
      <c r="C77" s="61" t="s">
        <v>1738</v>
      </c>
      <c r="D77" s="37" t="s">
        <v>928</v>
      </c>
      <c r="E77" s="77" t="s">
        <v>924</v>
      </c>
      <c r="F77" s="54">
        <v>9402900000</v>
      </c>
      <c r="G77" s="30" t="s">
        <v>887</v>
      </c>
      <c r="H77" s="254">
        <v>917.49</v>
      </c>
      <c r="I77" s="154">
        <f t="shared" si="6"/>
        <v>920.24</v>
      </c>
      <c r="J77" s="133">
        <v>10</v>
      </c>
      <c r="K77" s="70">
        <f t="shared" si="9"/>
        <v>92.024000000000001</v>
      </c>
      <c r="L77" s="94">
        <f t="shared" si="7"/>
        <v>1012.264</v>
      </c>
      <c r="M77" s="200">
        <f t="shared" si="10"/>
        <v>1214.72</v>
      </c>
    </row>
    <row r="78" spans="1:13" ht="45.75" x14ac:dyDescent="0.25">
      <c r="A78" t="s">
        <v>830</v>
      </c>
      <c r="C78" s="61" t="s">
        <v>1739</v>
      </c>
      <c r="D78" s="37" t="s">
        <v>929</v>
      </c>
      <c r="E78" s="77" t="s">
        <v>925</v>
      </c>
      <c r="F78" s="54">
        <v>9402900000</v>
      </c>
      <c r="G78" s="30" t="s">
        <v>887</v>
      </c>
      <c r="H78" s="254">
        <v>983.88</v>
      </c>
      <c r="I78" s="154">
        <f t="shared" si="6"/>
        <v>986.83</v>
      </c>
      <c r="J78" s="133">
        <v>10</v>
      </c>
      <c r="K78" s="70">
        <f t="shared" si="9"/>
        <v>98.683000000000007</v>
      </c>
      <c r="L78" s="94">
        <f t="shared" si="7"/>
        <v>1085.5130000000001</v>
      </c>
      <c r="M78" s="200">
        <f t="shared" si="10"/>
        <v>1302.6199999999999</v>
      </c>
    </row>
    <row r="79" spans="1:13" ht="18" x14ac:dyDescent="0.25">
      <c r="C79" s="61"/>
      <c r="D79" s="37"/>
      <c r="E79" s="77"/>
      <c r="F79" s="54"/>
      <c r="G79" s="30"/>
      <c r="H79" s="254"/>
      <c r="I79" s="154">
        <f t="shared" si="6"/>
        <v>0</v>
      </c>
      <c r="J79" s="133"/>
      <c r="K79" s="70"/>
      <c r="L79" s="94"/>
      <c r="M79" s="200"/>
    </row>
    <row r="80" spans="1:13" ht="45.75" x14ac:dyDescent="0.25">
      <c r="A80" t="s">
        <v>926</v>
      </c>
      <c r="C80" s="61" t="s">
        <v>1737</v>
      </c>
      <c r="D80" s="37" t="s">
        <v>956</v>
      </c>
      <c r="E80" s="77" t="s">
        <v>930</v>
      </c>
      <c r="F80" s="54">
        <v>9402900000</v>
      </c>
      <c r="G80" s="30" t="s">
        <v>887</v>
      </c>
      <c r="H80" s="254">
        <v>859.31</v>
      </c>
      <c r="I80" s="154">
        <f t="shared" si="6"/>
        <v>861.89</v>
      </c>
      <c r="J80" s="133">
        <v>10</v>
      </c>
      <c r="K80" s="70">
        <f t="shared" si="9"/>
        <v>86.189000000000007</v>
      </c>
      <c r="L80" s="94">
        <f t="shared" si="7"/>
        <v>948.07899999999995</v>
      </c>
      <c r="M80" s="200">
        <f t="shared" si="10"/>
        <v>1137.69</v>
      </c>
    </row>
    <row r="81" spans="1:13" ht="45.75" x14ac:dyDescent="0.25">
      <c r="A81" t="s">
        <v>926</v>
      </c>
      <c r="C81" s="61" t="s">
        <v>1738</v>
      </c>
      <c r="D81" s="37" t="s">
        <v>957</v>
      </c>
      <c r="E81" s="77" t="s">
        <v>921</v>
      </c>
      <c r="F81" s="54">
        <v>9402900000</v>
      </c>
      <c r="G81" s="30" t="s">
        <v>887</v>
      </c>
      <c r="H81" s="254">
        <v>917.49</v>
      </c>
      <c r="I81" s="154">
        <f t="shared" si="6"/>
        <v>920.24</v>
      </c>
      <c r="J81" s="133">
        <v>10</v>
      </c>
      <c r="K81" s="70">
        <f t="shared" si="9"/>
        <v>92.024000000000001</v>
      </c>
      <c r="L81" s="94">
        <f t="shared" si="7"/>
        <v>1012.264</v>
      </c>
      <c r="M81" s="200">
        <f t="shared" si="10"/>
        <v>1214.72</v>
      </c>
    </row>
    <row r="82" spans="1:13" ht="45.75" x14ac:dyDescent="0.25">
      <c r="A82" t="s">
        <v>926</v>
      </c>
      <c r="C82" s="61" t="s">
        <v>1739</v>
      </c>
      <c r="D82" s="37" t="s">
        <v>958</v>
      </c>
      <c r="E82" s="77" t="s">
        <v>922</v>
      </c>
      <c r="F82" s="54">
        <v>9402900000</v>
      </c>
      <c r="G82" s="30" t="s">
        <v>887</v>
      </c>
      <c r="H82" s="254">
        <v>983.88</v>
      </c>
      <c r="I82" s="154">
        <f t="shared" si="6"/>
        <v>986.83</v>
      </c>
      <c r="J82" s="133">
        <v>10</v>
      </c>
      <c r="K82" s="70">
        <f t="shared" si="9"/>
        <v>98.683000000000007</v>
      </c>
      <c r="L82" s="94">
        <f t="shared" si="7"/>
        <v>1085.5130000000001</v>
      </c>
      <c r="M82" s="200">
        <f t="shared" si="10"/>
        <v>1302.6199999999999</v>
      </c>
    </row>
    <row r="83" spans="1:13" ht="60.75" x14ac:dyDescent="0.25">
      <c r="C83" s="61" t="s">
        <v>1740</v>
      </c>
      <c r="D83" s="37" t="s">
        <v>1024</v>
      </c>
      <c r="E83" s="77" t="s">
        <v>1025</v>
      </c>
      <c r="F83" s="54">
        <v>9402900000</v>
      </c>
      <c r="G83" s="54" t="s">
        <v>933</v>
      </c>
      <c r="H83" s="254">
        <v>3325.61</v>
      </c>
      <c r="I83" s="154">
        <f t="shared" si="6"/>
        <v>3335.59</v>
      </c>
      <c r="J83" s="133">
        <v>10</v>
      </c>
      <c r="K83" s="70">
        <f t="shared" si="9"/>
        <v>333.55900000000003</v>
      </c>
      <c r="L83" s="94">
        <f t="shared" si="7"/>
        <v>3669.1490000000003</v>
      </c>
      <c r="M83" s="200">
        <f t="shared" si="10"/>
        <v>4402.9799999999996</v>
      </c>
    </row>
    <row r="84" spans="1:13" ht="45.75" x14ac:dyDescent="0.25">
      <c r="C84" s="61" t="s">
        <v>1100</v>
      </c>
      <c r="D84" s="37" t="s">
        <v>1023</v>
      </c>
      <c r="E84" s="77" t="s">
        <v>1026</v>
      </c>
      <c r="F84" s="54">
        <v>9402900000</v>
      </c>
      <c r="G84" s="54" t="s">
        <v>933</v>
      </c>
      <c r="H84" s="254">
        <v>3379.96</v>
      </c>
      <c r="I84" s="154">
        <f t="shared" si="6"/>
        <v>3390.1</v>
      </c>
      <c r="J84" s="133">
        <v>10</v>
      </c>
      <c r="K84" s="70">
        <f t="shared" si="9"/>
        <v>339.01</v>
      </c>
      <c r="L84" s="94">
        <f t="shared" si="7"/>
        <v>3729.1099999999997</v>
      </c>
      <c r="M84" s="200">
        <f t="shared" si="10"/>
        <v>4474.93</v>
      </c>
    </row>
    <row r="85" spans="1:13" ht="61.5" thickBot="1" x14ac:dyDescent="0.3">
      <c r="C85" s="61" t="s">
        <v>962</v>
      </c>
      <c r="D85" s="37" t="s">
        <v>931</v>
      </c>
      <c r="E85" s="77" t="s">
        <v>932</v>
      </c>
      <c r="F85" s="54">
        <v>9402900000</v>
      </c>
      <c r="G85" s="54" t="s">
        <v>933</v>
      </c>
      <c r="H85" s="254">
        <v>3402.63</v>
      </c>
      <c r="I85" s="154">
        <f t="shared" ref="I85:I91" si="11">ROUND((H85*1.003),2)</f>
        <v>3412.84</v>
      </c>
      <c r="J85" s="133">
        <v>10</v>
      </c>
      <c r="K85" s="70">
        <f t="shared" ref="K85:K91" si="12">I85*0.1</f>
        <v>341.28400000000005</v>
      </c>
      <c r="L85" s="94">
        <f t="shared" ref="L85:L91" si="13">I85+K85</f>
        <v>3754.1240000000003</v>
      </c>
      <c r="M85" s="200">
        <f t="shared" si="10"/>
        <v>4504.95</v>
      </c>
    </row>
    <row r="86" spans="1:13" ht="45.75" hidden="1" x14ac:dyDescent="0.25">
      <c r="C86" s="61" t="s">
        <v>935</v>
      </c>
      <c r="D86" s="37" t="s">
        <v>934</v>
      </c>
      <c r="E86" s="77" t="s">
        <v>938</v>
      </c>
      <c r="F86" s="220" t="s">
        <v>473</v>
      </c>
      <c r="G86" s="54" t="s">
        <v>933</v>
      </c>
      <c r="H86" s="254">
        <v>3068.68</v>
      </c>
      <c r="I86" s="154">
        <f t="shared" si="11"/>
        <v>3077.89</v>
      </c>
      <c r="J86" s="133">
        <v>10</v>
      </c>
      <c r="K86" s="70">
        <f t="shared" si="12"/>
        <v>307.78899999999999</v>
      </c>
      <c r="L86" s="94">
        <f t="shared" si="13"/>
        <v>3385.6790000000001</v>
      </c>
      <c r="M86" s="200">
        <f t="shared" si="10"/>
        <v>4062.81</v>
      </c>
    </row>
    <row r="87" spans="1:13" ht="60.75" hidden="1" x14ac:dyDescent="0.25">
      <c r="C87" s="61" t="s">
        <v>963</v>
      </c>
      <c r="D87" s="37" t="s">
        <v>960</v>
      </c>
      <c r="E87" s="77" t="s">
        <v>932</v>
      </c>
      <c r="F87" s="54">
        <v>9402900000</v>
      </c>
      <c r="G87" s="54" t="s">
        <v>933</v>
      </c>
      <c r="H87" s="254">
        <v>3402.63</v>
      </c>
      <c r="I87" s="154">
        <f t="shared" si="11"/>
        <v>3412.84</v>
      </c>
      <c r="J87" s="133">
        <v>10</v>
      </c>
      <c r="K87" s="70">
        <f t="shared" si="12"/>
        <v>341.28400000000005</v>
      </c>
      <c r="L87" s="94">
        <f t="shared" si="13"/>
        <v>3754.1240000000003</v>
      </c>
      <c r="M87" s="200">
        <f t="shared" si="10"/>
        <v>4504.95</v>
      </c>
    </row>
    <row r="88" spans="1:13" ht="61.5" hidden="1" thickBot="1" x14ac:dyDescent="0.3">
      <c r="C88" s="61" t="s">
        <v>964</v>
      </c>
      <c r="D88" s="37" t="s">
        <v>961</v>
      </c>
      <c r="E88" s="77" t="s">
        <v>938</v>
      </c>
      <c r="F88" s="238">
        <v>9402900000</v>
      </c>
      <c r="G88" s="54" t="s">
        <v>933</v>
      </c>
      <c r="H88" s="254">
        <v>3068.68</v>
      </c>
      <c r="I88" s="154">
        <f t="shared" si="11"/>
        <v>3077.89</v>
      </c>
      <c r="J88" s="133">
        <v>10</v>
      </c>
      <c r="K88" s="70">
        <f t="shared" si="12"/>
        <v>307.78899999999999</v>
      </c>
      <c r="L88" s="94">
        <f t="shared" si="13"/>
        <v>3385.6790000000001</v>
      </c>
      <c r="M88" s="200">
        <f t="shared" si="10"/>
        <v>4062.81</v>
      </c>
    </row>
    <row r="89" spans="1:13" ht="61.5" thickBot="1" x14ac:dyDescent="0.3">
      <c r="C89" s="61" t="s">
        <v>939</v>
      </c>
      <c r="D89" s="28" t="s">
        <v>1774</v>
      </c>
      <c r="E89" s="77" t="s">
        <v>936</v>
      </c>
      <c r="F89" s="208">
        <v>9402900000</v>
      </c>
      <c r="G89" s="54" t="s">
        <v>933</v>
      </c>
      <c r="H89" s="254">
        <v>3402.63</v>
      </c>
      <c r="I89" s="154">
        <f t="shared" si="11"/>
        <v>3412.84</v>
      </c>
      <c r="J89" s="133">
        <v>10</v>
      </c>
      <c r="K89" s="70">
        <f t="shared" si="12"/>
        <v>341.28400000000005</v>
      </c>
      <c r="L89" s="94">
        <f t="shared" si="13"/>
        <v>3754.1240000000003</v>
      </c>
      <c r="M89" s="200">
        <f t="shared" si="10"/>
        <v>4504.95</v>
      </c>
    </row>
    <row r="90" spans="1:13" ht="72.75" hidden="1" thickBot="1" x14ac:dyDescent="0.3">
      <c r="C90" s="116" t="s">
        <v>935</v>
      </c>
      <c r="D90" s="37" t="s">
        <v>959</v>
      </c>
      <c r="E90" s="77" t="s">
        <v>937</v>
      </c>
      <c r="F90" s="54" t="s">
        <v>473</v>
      </c>
      <c r="G90" s="54"/>
      <c r="H90" s="254">
        <v>3068.68</v>
      </c>
      <c r="I90" s="154">
        <f t="shared" si="11"/>
        <v>3077.89</v>
      </c>
      <c r="J90" s="133">
        <v>10</v>
      </c>
      <c r="K90" s="70">
        <f t="shared" si="12"/>
        <v>307.78899999999999</v>
      </c>
      <c r="L90" s="94">
        <f t="shared" si="13"/>
        <v>3385.6790000000001</v>
      </c>
      <c r="M90" s="200">
        <f t="shared" si="10"/>
        <v>4062.81</v>
      </c>
    </row>
    <row r="91" spans="1:13" ht="45.75" x14ac:dyDescent="0.25">
      <c r="C91" s="61" t="s">
        <v>1776</v>
      </c>
      <c r="D91" s="28" t="s">
        <v>1775</v>
      </c>
      <c r="E91" s="77" t="s">
        <v>936</v>
      </c>
      <c r="F91" s="208">
        <v>9402900000</v>
      </c>
      <c r="G91" s="54" t="s">
        <v>933</v>
      </c>
      <c r="H91" s="254">
        <v>3459.63</v>
      </c>
      <c r="I91" s="154">
        <f t="shared" si="11"/>
        <v>3470.01</v>
      </c>
      <c r="J91" s="133">
        <v>10</v>
      </c>
      <c r="K91" s="70">
        <f t="shared" si="12"/>
        <v>347.00100000000003</v>
      </c>
      <c r="L91" s="94">
        <f t="shared" si="13"/>
        <v>3817.0110000000004</v>
      </c>
      <c r="M91" s="200">
        <f t="shared" si="10"/>
        <v>4580.41</v>
      </c>
    </row>
    <row r="92" spans="1:13" ht="20.25" customHeight="1" x14ac:dyDescent="0.25">
      <c r="C92" s="135" t="s">
        <v>895</v>
      </c>
      <c r="D92" s="216" t="s">
        <v>1593</v>
      </c>
      <c r="E92" s="215" t="s">
        <v>908</v>
      </c>
      <c r="F92" s="238">
        <v>9402900000</v>
      </c>
      <c r="G92" s="238" t="s">
        <v>385</v>
      </c>
      <c r="H92" s="254">
        <v>375.41</v>
      </c>
      <c r="I92" s="154">
        <f t="shared" ref="I92:I132" si="14">ROUND((H92*1.003),2)</f>
        <v>376.54</v>
      </c>
      <c r="J92" s="218">
        <v>10</v>
      </c>
      <c r="K92" s="70">
        <f>I92*0.1</f>
        <v>37.654000000000003</v>
      </c>
      <c r="L92" s="94">
        <f t="shared" ref="L92:L131" si="15">I92+K92</f>
        <v>414.19400000000002</v>
      </c>
      <c r="M92" s="200">
        <f t="shared" ref="M92:M132" si="16">ROUND((L92*1.2),2)</f>
        <v>497.03</v>
      </c>
    </row>
    <row r="93" spans="1:13" ht="33" x14ac:dyDescent="0.25">
      <c r="C93" s="116" t="s">
        <v>969</v>
      </c>
      <c r="D93" s="28" t="s">
        <v>1550</v>
      </c>
      <c r="E93" s="77" t="s">
        <v>896</v>
      </c>
      <c r="F93" s="54">
        <v>9402900000</v>
      </c>
      <c r="G93" s="54" t="s">
        <v>385</v>
      </c>
      <c r="H93" s="254">
        <v>354.93</v>
      </c>
      <c r="I93" s="154">
        <f t="shared" si="14"/>
        <v>355.99</v>
      </c>
      <c r="J93" s="133">
        <v>10</v>
      </c>
      <c r="K93" s="70">
        <f t="shared" ref="K93:K131" si="17">I93*0.1</f>
        <v>35.599000000000004</v>
      </c>
      <c r="L93" s="94">
        <f t="shared" si="15"/>
        <v>391.589</v>
      </c>
      <c r="M93" s="200">
        <f t="shared" si="16"/>
        <v>469.91</v>
      </c>
    </row>
    <row r="94" spans="1:13" ht="33" x14ac:dyDescent="0.25">
      <c r="C94" s="116" t="s">
        <v>970</v>
      </c>
      <c r="D94" s="37" t="s">
        <v>1648</v>
      </c>
      <c r="E94" s="77" t="s">
        <v>894</v>
      </c>
      <c r="F94" s="54">
        <v>9402900000</v>
      </c>
      <c r="G94" s="54" t="s">
        <v>385</v>
      </c>
      <c r="H94" s="254">
        <v>455.29</v>
      </c>
      <c r="I94" s="154">
        <f t="shared" si="14"/>
        <v>456.66</v>
      </c>
      <c r="J94" s="133">
        <v>10</v>
      </c>
      <c r="K94" s="70">
        <f t="shared" si="17"/>
        <v>45.666000000000004</v>
      </c>
      <c r="L94" s="94">
        <f t="shared" si="15"/>
        <v>502.32600000000002</v>
      </c>
      <c r="M94" s="200">
        <f t="shared" si="16"/>
        <v>602.79</v>
      </c>
    </row>
    <row r="95" spans="1:13" ht="47.25" x14ac:dyDescent="0.25">
      <c r="C95" s="116" t="s">
        <v>971</v>
      </c>
      <c r="D95" s="37" t="s">
        <v>1649</v>
      </c>
      <c r="E95" s="77" t="s">
        <v>896</v>
      </c>
      <c r="F95" s="54">
        <v>9402900000</v>
      </c>
      <c r="G95" s="54" t="s">
        <v>385</v>
      </c>
      <c r="H95" s="254">
        <v>539.79999999999995</v>
      </c>
      <c r="I95" s="154">
        <f t="shared" si="14"/>
        <v>541.41999999999996</v>
      </c>
      <c r="J95" s="133">
        <v>10</v>
      </c>
      <c r="K95" s="70">
        <f t="shared" si="17"/>
        <v>54.141999999999996</v>
      </c>
      <c r="L95" s="94">
        <f t="shared" si="15"/>
        <v>595.5619999999999</v>
      </c>
      <c r="M95" s="200">
        <f t="shared" si="16"/>
        <v>714.67</v>
      </c>
    </row>
    <row r="96" spans="1:13" ht="47.25" x14ac:dyDescent="0.25">
      <c r="C96" s="116" t="s">
        <v>972</v>
      </c>
      <c r="D96" s="37" t="s">
        <v>1650</v>
      </c>
      <c r="E96" s="77" t="s">
        <v>894</v>
      </c>
      <c r="F96" s="54">
        <v>9402900000</v>
      </c>
      <c r="G96" s="54" t="s">
        <v>385</v>
      </c>
      <c r="H96" s="254">
        <v>642.12</v>
      </c>
      <c r="I96" s="154">
        <f t="shared" si="14"/>
        <v>644.04999999999995</v>
      </c>
      <c r="J96" s="133">
        <v>10</v>
      </c>
      <c r="K96" s="70">
        <f t="shared" si="17"/>
        <v>64.405000000000001</v>
      </c>
      <c r="L96" s="94">
        <f t="shared" si="15"/>
        <v>708.45500000000004</v>
      </c>
      <c r="M96" s="200">
        <f t="shared" si="16"/>
        <v>850.15</v>
      </c>
    </row>
    <row r="97" spans="2:14" ht="33" x14ac:dyDescent="0.25">
      <c r="C97" s="116" t="s">
        <v>973</v>
      </c>
      <c r="D97" s="231" t="s">
        <v>839</v>
      </c>
      <c r="E97" s="77" t="s">
        <v>897</v>
      </c>
      <c r="F97" s="54">
        <v>9402900000</v>
      </c>
      <c r="G97" s="54" t="s">
        <v>385</v>
      </c>
      <c r="H97" s="254">
        <v>384.98</v>
      </c>
      <c r="I97" s="154">
        <f t="shared" si="14"/>
        <v>386.13</v>
      </c>
      <c r="J97" s="133">
        <v>10</v>
      </c>
      <c r="K97" s="70">
        <f t="shared" si="17"/>
        <v>38.613</v>
      </c>
      <c r="L97" s="94">
        <f t="shared" si="15"/>
        <v>424.74299999999999</v>
      </c>
      <c r="M97" s="200">
        <f t="shared" si="16"/>
        <v>509.69</v>
      </c>
    </row>
    <row r="98" spans="2:14" ht="33" x14ac:dyDescent="0.25">
      <c r="C98" s="116" t="s">
        <v>974</v>
      </c>
      <c r="D98" s="28" t="s">
        <v>1575</v>
      </c>
      <c r="E98" s="77" t="s">
        <v>897</v>
      </c>
      <c r="F98" s="54">
        <v>9402900000</v>
      </c>
      <c r="G98" s="54" t="s">
        <v>385</v>
      </c>
      <c r="H98" s="254">
        <v>485.76</v>
      </c>
      <c r="I98" s="154">
        <f t="shared" si="14"/>
        <v>487.22</v>
      </c>
      <c r="J98" s="133">
        <v>10</v>
      </c>
      <c r="K98" s="70">
        <f t="shared" si="17"/>
        <v>48.722000000000008</v>
      </c>
      <c r="L98" s="94">
        <f t="shared" si="15"/>
        <v>535.94200000000001</v>
      </c>
      <c r="M98" s="200">
        <f t="shared" si="16"/>
        <v>643.13</v>
      </c>
    </row>
    <row r="99" spans="2:14" ht="47.25" x14ac:dyDescent="0.25">
      <c r="C99" s="116" t="s">
        <v>975</v>
      </c>
      <c r="D99" s="37" t="s">
        <v>1651</v>
      </c>
      <c r="E99" s="77" t="s">
        <v>897</v>
      </c>
      <c r="F99" s="54">
        <v>9402900000</v>
      </c>
      <c r="G99" s="54" t="s">
        <v>385</v>
      </c>
      <c r="H99" s="254">
        <v>572.74</v>
      </c>
      <c r="I99" s="154">
        <f t="shared" si="14"/>
        <v>574.46</v>
      </c>
      <c r="J99" s="133">
        <v>10</v>
      </c>
      <c r="K99" s="70">
        <f t="shared" si="17"/>
        <v>57.446000000000005</v>
      </c>
      <c r="L99" s="94">
        <f t="shared" si="15"/>
        <v>631.90600000000006</v>
      </c>
      <c r="M99" s="200">
        <f t="shared" si="16"/>
        <v>758.29</v>
      </c>
    </row>
    <row r="100" spans="2:14" ht="47.25" x14ac:dyDescent="0.25">
      <c r="C100" s="116" t="s">
        <v>976</v>
      </c>
      <c r="D100" s="37" t="s">
        <v>1652</v>
      </c>
      <c r="E100" s="77" t="s">
        <v>897</v>
      </c>
      <c r="F100" s="54">
        <v>9402900000</v>
      </c>
      <c r="G100" s="54" t="s">
        <v>385</v>
      </c>
      <c r="H100" s="254">
        <v>674.03</v>
      </c>
      <c r="I100" s="154">
        <f t="shared" si="14"/>
        <v>676.05</v>
      </c>
      <c r="J100" s="133">
        <v>10</v>
      </c>
      <c r="K100" s="70">
        <f t="shared" si="17"/>
        <v>67.605000000000004</v>
      </c>
      <c r="L100" s="94">
        <f t="shared" si="15"/>
        <v>743.65499999999997</v>
      </c>
      <c r="M100" s="200">
        <f t="shared" si="16"/>
        <v>892.39</v>
      </c>
    </row>
    <row r="101" spans="2:14" ht="18" x14ac:dyDescent="0.25">
      <c r="C101" s="140" t="s">
        <v>898</v>
      </c>
      <c r="D101" s="37"/>
      <c r="E101" s="77"/>
      <c r="F101" s="30"/>
      <c r="G101" s="30"/>
      <c r="H101" s="254"/>
      <c r="I101" s="154">
        <f t="shared" si="14"/>
        <v>0</v>
      </c>
      <c r="J101" s="58"/>
      <c r="K101" s="70"/>
      <c r="L101" s="94"/>
      <c r="M101" s="200"/>
    </row>
    <row r="102" spans="2:14" ht="33" x14ac:dyDescent="0.25">
      <c r="C102" s="45" t="s">
        <v>977</v>
      </c>
      <c r="D102" s="37" t="s">
        <v>1653</v>
      </c>
      <c r="E102" s="77" t="s">
        <v>774</v>
      </c>
      <c r="F102" s="54">
        <v>9402900000</v>
      </c>
      <c r="G102" s="30" t="s">
        <v>385</v>
      </c>
      <c r="H102" s="254">
        <v>443.25</v>
      </c>
      <c r="I102" s="154">
        <f t="shared" si="14"/>
        <v>444.58</v>
      </c>
      <c r="J102" s="133">
        <v>10</v>
      </c>
      <c r="K102" s="70">
        <f t="shared" si="17"/>
        <v>44.457999999999998</v>
      </c>
      <c r="L102" s="94">
        <f t="shared" si="15"/>
        <v>489.03800000000001</v>
      </c>
      <c r="M102" s="200">
        <f t="shared" si="16"/>
        <v>586.85</v>
      </c>
    </row>
    <row r="103" spans="2:14" ht="33.75" x14ac:dyDescent="0.25">
      <c r="C103" s="61" t="s">
        <v>978</v>
      </c>
      <c r="D103" s="37" t="s">
        <v>899</v>
      </c>
      <c r="E103" s="77" t="s">
        <v>900</v>
      </c>
      <c r="F103" s="54">
        <v>9402900000</v>
      </c>
      <c r="G103" s="30" t="s">
        <v>385</v>
      </c>
      <c r="H103" s="254">
        <v>314.27</v>
      </c>
      <c r="I103" s="154">
        <f t="shared" si="14"/>
        <v>315.20999999999998</v>
      </c>
      <c r="J103" s="133">
        <v>10</v>
      </c>
      <c r="K103" s="70">
        <f t="shared" si="17"/>
        <v>31.521000000000001</v>
      </c>
      <c r="L103" s="94">
        <f t="shared" si="15"/>
        <v>346.73099999999999</v>
      </c>
      <c r="M103" s="200">
        <f t="shared" si="16"/>
        <v>416.08</v>
      </c>
    </row>
    <row r="104" spans="2:14" ht="63.75" x14ac:dyDescent="0.25">
      <c r="C104" s="61" t="s">
        <v>979</v>
      </c>
      <c r="D104" s="37" t="s">
        <v>901</v>
      </c>
      <c r="E104" s="77" t="s">
        <v>900</v>
      </c>
      <c r="F104" s="54">
        <v>9402900000</v>
      </c>
      <c r="G104" s="30" t="s">
        <v>385</v>
      </c>
      <c r="H104" s="254">
        <v>453.96</v>
      </c>
      <c r="I104" s="154">
        <f t="shared" si="14"/>
        <v>455.32</v>
      </c>
      <c r="J104" s="133">
        <v>10</v>
      </c>
      <c r="K104" s="70">
        <f t="shared" si="17"/>
        <v>45.532000000000004</v>
      </c>
      <c r="L104" s="94">
        <f t="shared" si="15"/>
        <v>500.85199999999998</v>
      </c>
      <c r="M104" s="200">
        <f t="shared" si="16"/>
        <v>601.02</v>
      </c>
    </row>
    <row r="105" spans="2:14" ht="33.75" x14ac:dyDescent="0.25">
      <c r="C105" s="61" t="s">
        <v>980</v>
      </c>
      <c r="D105" s="37" t="s">
        <v>902</v>
      </c>
      <c r="E105" s="77" t="s">
        <v>900</v>
      </c>
      <c r="F105" s="54">
        <v>9402900000</v>
      </c>
      <c r="G105" s="30" t="s">
        <v>385</v>
      </c>
      <c r="H105" s="254">
        <v>406.92</v>
      </c>
      <c r="I105" s="154">
        <f t="shared" si="14"/>
        <v>408.14</v>
      </c>
      <c r="J105" s="133">
        <v>10</v>
      </c>
      <c r="K105" s="70">
        <f t="shared" si="17"/>
        <v>40.814</v>
      </c>
      <c r="L105" s="94">
        <f t="shared" si="15"/>
        <v>448.95400000000001</v>
      </c>
      <c r="M105" s="200">
        <f t="shared" si="16"/>
        <v>538.74</v>
      </c>
    </row>
    <row r="106" spans="2:14" ht="48.75" x14ac:dyDescent="0.25">
      <c r="C106" s="61" t="s">
        <v>1722</v>
      </c>
      <c r="D106" s="37" t="s">
        <v>1022</v>
      </c>
      <c r="E106" s="77" t="s">
        <v>900</v>
      </c>
      <c r="F106" s="54">
        <v>9402900000</v>
      </c>
      <c r="G106" s="30" t="s">
        <v>385</v>
      </c>
      <c r="H106" s="254">
        <v>427.61</v>
      </c>
      <c r="I106" s="154">
        <f t="shared" si="14"/>
        <v>428.89</v>
      </c>
      <c r="J106" s="133">
        <v>10</v>
      </c>
      <c r="K106" s="70">
        <f t="shared" si="17"/>
        <v>42.889000000000003</v>
      </c>
      <c r="L106" s="94">
        <f t="shared" si="15"/>
        <v>471.779</v>
      </c>
      <c r="M106" s="200">
        <f t="shared" si="16"/>
        <v>566.13</v>
      </c>
    </row>
    <row r="107" spans="2:14" ht="78.75" x14ac:dyDescent="0.25">
      <c r="B107" s="307" t="s">
        <v>1690</v>
      </c>
      <c r="C107" s="61" t="s">
        <v>1723</v>
      </c>
      <c r="D107" s="37" t="s">
        <v>1741</v>
      </c>
      <c r="E107" s="77" t="s">
        <v>900</v>
      </c>
      <c r="F107" s="54">
        <v>9402900000</v>
      </c>
      <c r="G107" s="30" t="s">
        <v>385</v>
      </c>
      <c r="H107" s="254">
        <v>539.6</v>
      </c>
      <c r="I107" s="154">
        <f t="shared" si="14"/>
        <v>541.22</v>
      </c>
      <c r="J107" s="133">
        <v>10</v>
      </c>
      <c r="K107" s="70">
        <f t="shared" si="17"/>
        <v>54.122000000000007</v>
      </c>
      <c r="L107" s="94">
        <f t="shared" si="15"/>
        <v>595.34199999999998</v>
      </c>
      <c r="M107" s="200">
        <f t="shared" si="16"/>
        <v>714.41</v>
      </c>
    </row>
    <row r="108" spans="2:14" ht="63.75" x14ac:dyDescent="0.25">
      <c r="C108" s="61" t="s">
        <v>1254</v>
      </c>
      <c r="D108" s="37" t="s">
        <v>1037</v>
      </c>
      <c r="E108" s="77" t="s">
        <v>900</v>
      </c>
      <c r="F108" s="54">
        <v>9402900000</v>
      </c>
      <c r="G108" s="30" t="s">
        <v>385</v>
      </c>
      <c r="H108" s="254">
        <v>496.57</v>
      </c>
      <c r="I108" s="154">
        <f t="shared" si="14"/>
        <v>498.06</v>
      </c>
      <c r="J108" s="133">
        <v>10</v>
      </c>
      <c r="K108" s="70">
        <f t="shared" si="17"/>
        <v>49.806000000000004</v>
      </c>
      <c r="L108" s="94">
        <f t="shared" si="15"/>
        <v>547.86599999999999</v>
      </c>
      <c r="M108" s="200">
        <f t="shared" si="16"/>
        <v>657.44</v>
      </c>
      <c r="N108" s="134"/>
    </row>
    <row r="109" spans="2:14" ht="63.75" x14ac:dyDescent="0.25">
      <c r="C109" s="61" t="s">
        <v>981</v>
      </c>
      <c r="D109" s="37" t="s">
        <v>903</v>
      </c>
      <c r="E109" s="77" t="s">
        <v>900</v>
      </c>
      <c r="F109" s="54">
        <v>9402900000</v>
      </c>
      <c r="G109" s="30" t="s">
        <v>385</v>
      </c>
      <c r="H109" s="254">
        <v>535.58000000000004</v>
      </c>
      <c r="I109" s="154">
        <f t="shared" si="14"/>
        <v>537.19000000000005</v>
      </c>
      <c r="J109" s="133">
        <v>10</v>
      </c>
      <c r="K109" s="70">
        <f t="shared" si="17"/>
        <v>53.719000000000008</v>
      </c>
      <c r="L109" s="94">
        <f t="shared" si="15"/>
        <v>590.90900000000011</v>
      </c>
      <c r="M109" s="200">
        <f t="shared" si="16"/>
        <v>709.09</v>
      </c>
    </row>
    <row r="110" spans="2:14" ht="30.75" hidden="1" customHeight="1" x14ac:dyDescent="0.25">
      <c r="C110" s="45" t="s">
        <v>945</v>
      </c>
      <c r="D110" s="28" t="s">
        <v>946</v>
      </c>
      <c r="E110" s="77" t="s">
        <v>947</v>
      </c>
      <c r="F110" s="53"/>
      <c r="G110" s="225"/>
      <c r="H110" s="254">
        <v>1707.44</v>
      </c>
      <c r="I110" s="154">
        <f t="shared" si="14"/>
        <v>1712.56</v>
      </c>
      <c r="J110" s="133">
        <v>10</v>
      </c>
      <c r="K110" s="70">
        <f t="shared" si="17"/>
        <v>171.256</v>
      </c>
      <c r="L110" s="94">
        <f t="shared" si="15"/>
        <v>1883.816</v>
      </c>
      <c r="M110" s="200">
        <f t="shared" si="16"/>
        <v>2260.58</v>
      </c>
    </row>
    <row r="111" spans="2:14" ht="11.25" customHeight="1" x14ac:dyDescent="0.25">
      <c r="C111" s="45"/>
      <c r="D111" s="28"/>
      <c r="E111" s="77"/>
      <c r="F111" s="53"/>
      <c r="G111" s="225"/>
      <c r="H111" s="254"/>
      <c r="I111" s="154">
        <f t="shared" si="14"/>
        <v>0</v>
      </c>
      <c r="J111" s="133"/>
      <c r="K111" s="70"/>
      <c r="L111" s="94"/>
      <c r="M111" s="200"/>
    </row>
    <row r="112" spans="2:14" ht="18" x14ac:dyDescent="0.25">
      <c r="C112" s="45" t="s">
        <v>1027</v>
      </c>
      <c r="D112" s="28" t="s">
        <v>1028</v>
      </c>
      <c r="E112" s="77" t="s">
        <v>1031</v>
      </c>
      <c r="F112" s="54">
        <v>9402900000</v>
      </c>
      <c r="G112" s="30" t="s">
        <v>1255</v>
      </c>
      <c r="H112" s="254">
        <v>46.24</v>
      </c>
      <c r="I112" s="154">
        <f t="shared" si="14"/>
        <v>46.38</v>
      </c>
      <c r="J112" s="133">
        <v>10</v>
      </c>
      <c r="K112" s="70">
        <f t="shared" si="17"/>
        <v>4.6380000000000008</v>
      </c>
      <c r="L112" s="94">
        <f t="shared" si="15"/>
        <v>51.018000000000001</v>
      </c>
      <c r="M112" s="200">
        <f t="shared" si="16"/>
        <v>61.22</v>
      </c>
    </row>
    <row r="113" spans="3:13" ht="18" x14ac:dyDescent="0.25">
      <c r="C113" s="45" t="s">
        <v>1060</v>
      </c>
      <c r="D113" s="28" t="s">
        <v>1029</v>
      </c>
      <c r="E113" s="77" t="s">
        <v>1032</v>
      </c>
      <c r="F113" s="54">
        <v>9402900000</v>
      </c>
      <c r="G113" s="30" t="s">
        <v>1255</v>
      </c>
      <c r="H113" s="254">
        <v>49.43</v>
      </c>
      <c r="I113" s="154">
        <f t="shared" si="14"/>
        <v>49.58</v>
      </c>
      <c r="J113" s="133">
        <v>10</v>
      </c>
      <c r="K113" s="70">
        <f t="shared" si="17"/>
        <v>4.9580000000000002</v>
      </c>
      <c r="L113" s="94">
        <f t="shared" si="15"/>
        <v>54.537999999999997</v>
      </c>
      <c r="M113" s="200">
        <f t="shared" si="16"/>
        <v>65.45</v>
      </c>
    </row>
    <row r="114" spans="3:13" ht="10.5" customHeight="1" x14ac:dyDescent="0.25">
      <c r="C114" s="45"/>
      <c r="D114" s="28"/>
      <c r="E114" s="77"/>
      <c r="F114" s="54"/>
      <c r="G114" s="30"/>
      <c r="H114" s="254"/>
      <c r="I114" s="154">
        <f t="shared" si="14"/>
        <v>0</v>
      </c>
      <c r="J114" s="133"/>
      <c r="K114" s="70"/>
      <c r="L114" s="94"/>
      <c r="M114" s="200"/>
    </row>
    <row r="115" spans="3:13" ht="29.25" x14ac:dyDescent="0.25">
      <c r="C115" s="45" t="s">
        <v>1724</v>
      </c>
      <c r="D115" s="28" t="s">
        <v>1497</v>
      </c>
      <c r="E115" s="77" t="s">
        <v>1312</v>
      </c>
      <c r="F115" s="54">
        <v>9402900000</v>
      </c>
      <c r="G115" s="30" t="s">
        <v>1256</v>
      </c>
      <c r="H115" s="254">
        <v>43.15</v>
      </c>
      <c r="I115" s="154">
        <f t="shared" si="14"/>
        <v>43.28</v>
      </c>
      <c r="J115" s="133">
        <v>10</v>
      </c>
      <c r="K115" s="70">
        <f t="shared" si="17"/>
        <v>4.3280000000000003</v>
      </c>
      <c r="L115" s="94">
        <f t="shared" si="15"/>
        <v>47.608000000000004</v>
      </c>
      <c r="M115" s="200">
        <f t="shared" si="16"/>
        <v>57.13</v>
      </c>
    </row>
    <row r="116" spans="3:13" ht="29.25" x14ac:dyDescent="0.25">
      <c r="C116" s="45" t="s">
        <v>1725</v>
      </c>
      <c r="D116" s="28" t="s">
        <v>1311</v>
      </c>
      <c r="E116" s="77" t="s">
        <v>1312</v>
      </c>
      <c r="F116" s="54">
        <v>9402900000</v>
      </c>
      <c r="G116" s="30" t="s">
        <v>1256</v>
      </c>
      <c r="H116" s="254">
        <v>48.89</v>
      </c>
      <c r="I116" s="154">
        <f t="shared" si="14"/>
        <v>49.04</v>
      </c>
      <c r="J116" s="133">
        <v>10</v>
      </c>
      <c r="K116" s="70">
        <f t="shared" si="17"/>
        <v>4.9039999999999999</v>
      </c>
      <c r="L116" s="94">
        <f t="shared" si="15"/>
        <v>53.944000000000003</v>
      </c>
      <c r="M116" s="200">
        <f t="shared" si="16"/>
        <v>64.73</v>
      </c>
    </row>
    <row r="117" spans="3:13" ht="29.25" x14ac:dyDescent="0.25">
      <c r="C117" s="45" t="s">
        <v>1726</v>
      </c>
      <c r="D117" s="28" t="s">
        <v>1313</v>
      </c>
      <c r="E117" s="77" t="s">
        <v>1314</v>
      </c>
      <c r="F117" s="54">
        <v>9402900000</v>
      </c>
      <c r="G117" s="30" t="s">
        <v>1256</v>
      </c>
      <c r="H117" s="254">
        <v>84.11</v>
      </c>
      <c r="I117" s="154">
        <f t="shared" si="14"/>
        <v>84.36</v>
      </c>
      <c r="J117" s="133">
        <v>10</v>
      </c>
      <c r="K117" s="70">
        <f t="shared" si="17"/>
        <v>8.4359999999999999</v>
      </c>
      <c r="L117" s="94">
        <f t="shared" si="15"/>
        <v>92.795999999999992</v>
      </c>
      <c r="M117" s="200">
        <f t="shared" si="16"/>
        <v>111.36</v>
      </c>
    </row>
    <row r="118" spans="3:13" ht="29.25" x14ac:dyDescent="0.25">
      <c r="C118" s="45" t="s">
        <v>1727</v>
      </c>
      <c r="D118" s="28" t="s">
        <v>1498</v>
      </c>
      <c r="E118" s="77" t="s">
        <v>1499</v>
      </c>
      <c r="F118" s="54">
        <v>9402900000</v>
      </c>
      <c r="G118" s="30" t="s">
        <v>1256</v>
      </c>
      <c r="H118" s="254">
        <v>104.49</v>
      </c>
      <c r="I118" s="154">
        <f t="shared" si="14"/>
        <v>104.8</v>
      </c>
      <c r="J118" s="133">
        <v>10</v>
      </c>
      <c r="K118" s="70">
        <f t="shared" si="17"/>
        <v>10.48</v>
      </c>
      <c r="L118" s="94">
        <f t="shared" si="15"/>
        <v>115.28</v>
      </c>
      <c r="M118" s="200">
        <f t="shared" si="16"/>
        <v>138.34</v>
      </c>
    </row>
    <row r="119" spans="3:13" ht="29.25" x14ac:dyDescent="0.25">
      <c r="C119" s="45" t="s">
        <v>1310</v>
      </c>
      <c r="D119" s="28" t="s">
        <v>1030</v>
      </c>
      <c r="E119" s="77" t="s">
        <v>1033</v>
      </c>
      <c r="F119" s="54">
        <v>9402900000</v>
      </c>
      <c r="G119" s="30" t="s">
        <v>1256</v>
      </c>
      <c r="H119" s="254">
        <v>113.03</v>
      </c>
      <c r="I119" s="154">
        <f t="shared" si="14"/>
        <v>113.37</v>
      </c>
      <c r="J119" s="133">
        <v>10</v>
      </c>
      <c r="K119" s="70">
        <f t="shared" si="17"/>
        <v>11.337000000000002</v>
      </c>
      <c r="L119" s="94">
        <f t="shared" si="15"/>
        <v>124.70700000000001</v>
      </c>
      <c r="M119" s="200">
        <f t="shared" si="16"/>
        <v>149.65</v>
      </c>
    </row>
    <row r="120" spans="3:13" ht="45" customHeight="1" x14ac:dyDescent="0.25">
      <c r="C120" s="45" t="s">
        <v>1728</v>
      </c>
      <c r="D120" s="28" t="s">
        <v>1478</v>
      </c>
      <c r="E120" s="77" t="s">
        <v>1316</v>
      </c>
      <c r="F120" s="54">
        <v>9402900000</v>
      </c>
      <c r="G120" s="30" t="s">
        <v>1256</v>
      </c>
      <c r="H120" s="254">
        <v>90.39</v>
      </c>
      <c r="I120" s="154">
        <f t="shared" si="14"/>
        <v>90.66</v>
      </c>
      <c r="J120" s="133">
        <v>10</v>
      </c>
      <c r="K120" s="70">
        <f t="shared" si="17"/>
        <v>9.0660000000000007</v>
      </c>
      <c r="L120" s="94">
        <f t="shared" si="15"/>
        <v>99.725999999999999</v>
      </c>
      <c r="M120" s="200">
        <f t="shared" si="16"/>
        <v>119.67</v>
      </c>
    </row>
    <row r="121" spans="3:13" ht="29.25" x14ac:dyDescent="0.25">
      <c r="C121" s="45" t="s">
        <v>1729</v>
      </c>
      <c r="D121" s="28" t="s">
        <v>1315</v>
      </c>
      <c r="E121" s="77" t="s">
        <v>1316</v>
      </c>
      <c r="F121" s="54">
        <v>9402900000</v>
      </c>
      <c r="G121" s="30" t="s">
        <v>1256</v>
      </c>
      <c r="H121" s="254">
        <v>99.12</v>
      </c>
      <c r="I121" s="154">
        <f t="shared" si="14"/>
        <v>99.42</v>
      </c>
      <c r="J121" s="133">
        <v>10</v>
      </c>
      <c r="K121" s="70">
        <f t="shared" si="17"/>
        <v>9.9420000000000002</v>
      </c>
      <c r="L121" s="94">
        <f t="shared" si="15"/>
        <v>109.36199999999999</v>
      </c>
      <c r="M121" s="200">
        <f t="shared" si="16"/>
        <v>131.22999999999999</v>
      </c>
    </row>
    <row r="122" spans="3:13" ht="29.25" x14ac:dyDescent="0.25">
      <c r="C122" s="45" t="s">
        <v>1317</v>
      </c>
      <c r="D122" s="28" t="s">
        <v>1318</v>
      </c>
      <c r="E122" s="77" t="s">
        <v>1041</v>
      </c>
      <c r="F122" s="54">
        <v>9402900000</v>
      </c>
      <c r="G122" s="30" t="s">
        <v>1256</v>
      </c>
      <c r="H122" s="254">
        <v>175.51</v>
      </c>
      <c r="I122" s="154">
        <f t="shared" si="14"/>
        <v>176.04</v>
      </c>
      <c r="J122" s="133">
        <v>10</v>
      </c>
      <c r="K122" s="70">
        <f t="shared" si="17"/>
        <v>17.603999999999999</v>
      </c>
      <c r="L122" s="94">
        <f t="shared" si="15"/>
        <v>193.64400000000001</v>
      </c>
      <c r="M122" s="200">
        <f t="shared" si="16"/>
        <v>232.37</v>
      </c>
    </row>
    <row r="123" spans="3:13" ht="33" customHeight="1" x14ac:dyDescent="0.25">
      <c r="C123" s="45" t="s">
        <v>1730</v>
      </c>
      <c r="D123" s="28" t="s">
        <v>1500</v>
      </c>
      <c r="E123" s="77" t="s">
        <v>1501</v>
      </c>
      <c r="F123" s="54">
        <v>9402900000</v>
      </c>
      <c r="G123" s="30" t="s">
        <v>1256</v>
      </c>
      <c r="H123" s="254">
        <v>283.08</v>
      </c>
      <c r="I123" s="154">
        <f t="shared" si="14"/>
        <v>283.93</v>
      </c>
      <c r="J123" s="133">
        <v>10</v>
      </c>
      <c r="K123" s="70">
        <f t="shared" si="17"/>
        <v>28.393000000000001</v>
      </c>
      <c r="L123" s="94">
        <f t="shared" si="15"/>
        <v>312.32299999999998</v>
      </c>
      <c r="M123" s="200">
        <f t="shared" si="16"/>
        <v>374.79</v>
      </c>
    </row>
    <row r="124" spans="3:13" ht="29.25" x14ac:dyDescent="0.25">
      <c r="C124" s="45" t="s">
        <v>1731</v>
      </c>
      <c r="D124" s="28" t="s">
        <v>1040</v>
      </c>
      <c r="E124" s="77" t="s">
        <v>1041</v>
      </c>
      <c r="F124" s="54">
        <v>9402900000</v>
      </c>
      <c r="G124" s="30" t="s">
        <v>1256</v>
      </c>
      <c r="H124" s="254">
        <v>293.26</v>
      </c>
      <c r="I124" s="154">
        <f t="shared" si="14"/>
        <v>294.14</v>
      </c>
      <c r="J124" s="133">
        <v>10</v>
      </c>
      <c r="K124" s="70">
        <f t="shared" si="17"/>
        <v>29.414000000000001</v>
      </c>
      <c r="L124" s="94">
        <f t="shared" si="15"/>
        <v>323.55399999999997</v>
      </c>
      <c r="M124" s="200">
        <f t="shared" si="16"/>
        <v>388.26</v>
      </c>
    </row>
    <row r="125" spans="3:13" ht="18" x14ac:dyDescent="0.25">
      <c r="C125" s="57" t="s">
        <v>1703</v>
      </c>
      <c r="D125" s="28" t="s">
        <v>1705</v>
      </c>
      <c r="E125" s="77" t="s">
        <v>1704</v>
      </c>
      <c r="F125" s="54"/>
      <c r="G125" s="30"/>
      <c r="H125" s="254">
        <v>807.38</v>
      </c>
      <c r="I125" s="154">
        <f t="shared" si="14"/>
        <v>809.8</v>
      </c>
      <c r="J125" s="133">
        <v>10</v>
      </c>
      <c r="K125" s="70">
        <f t="shared" si="17"/>
        <v>80.98</v>
      </c>
      <c r="L125" s="94">
        <f t="shared" si="15"/>
        <v>890.78</v>
      </c>
      <c r="M125" s="200">
        <f t="shared" si="16"/>
        <v>1068.94</v>
      </c>
    </row>
    <row r="126" spans="3:13" ht="18" x14ac:dyDescent="0.25">
      <c r="C126" s="57" t="s">
        <v>944</v>
      </c>
      <c r="D126" s="28"/>
      <c r="E126" s="226"/>
      <c r="F126" s="53"/>
      <c r="G126" s="225"/>
      <c r="H126" s="254"/>
      <c r="I126" s="154">
        <f t="shared" si="14"/>
        <v>0</v>
      </c>
      <c r="J126" s="112"/>
      <c r="K126" s="70"/>
      <c r="L126" s="94"/>
      <c r="M126" s="200"/>
    </row>
    <row r="127" spans="3:13" ht="24.75" x14ac:dyDescent="0.25">
      <c r="C127" s="60" t="s">
        <v>219</v>
      </c>
      <c r="D127" s="28" t="s">
        <v>1496</v>
      </c>
      <c r="E127" s="77" t="s">
        <v>212</v>
      </c>
      <c r="F127" s="54">
        <v>9402900000</v>
      </c>
      <c r="G127" s="30" t="s">
        <v>213</v>
      </c>
      <c r="H127" s="254">
        <v>217.82</v>
      </c>
      <c r="I127" s="154">
        <f t="shared" si="14"/>
        <v>218.47</v>
      </c>
      <c r="J127" s="133">
        <v>10</v>
      </c>
      <c r="K127" s="70">
        <f t="shared" si="17"/>
        <v>21.847000000000001</v>
      </c>
      <c r="L127" s="94">
        <f t="shared" si="15"/>
        <v>240.31700000000001</v>
      </c>
      <c r="M127" s="200">
        <f t="shared" si="16"/>
        <v>288.38</v>
      </c>
    </row>
    <row r="128" spans="3:13" ht="24.75" x14ac:dyDescent="0.25">
      <c r="C128" s="60" t="s">
        <v>219</v>
      </c>
      <c r="D128" s="28" t="s">
        <v>1493</v>
      </c>
      <c r="E128" s="77" t="s">
        <v>834</v>
      </c>
      <c r="F128" s="54">
        <v>9402900000</v>
      </c>
      <c r="G128" s="30" t="s">
        <v>213</v>
      </c>
      <c r="H128" s="254">
        <v>217.82</v>
      </c>
      <c r="I128" s="154">
        <f t="shared" si="14"/>
        <v>218.47</v>
      </c>
      <c r="J128" s="133">
        <v>10</v>
      </c>
      <c r="K128" s="70">
        <f t="shared" si="17"/>
        <v>21.847000000000001</v>
      </c>
      <c r="L128" s="94">
        <f t="shared" si="15"/>
        <v>240.31700000000001</v>
      </c>
      <c r="M128" s="200">
        <f t="shared" si="16"/>
        <v>288.38</v>
      </c>
    </row>
    <row r="129" spans="3:14" ht="24.75" x14ac:dyDescent="0.25">
      <c r="C129" s="60" t="s">
        <v>849</v>
      </c>
      <c r="D129" s="28" t="s">
        <v>1494</v>
      </c>
      <c r="E129" s="77" t="s">
        <v>904</v>
      </c>
      <c r="F129" s="54">
        <v>9401710009</v>
      </c>
      <c r="G129" s="30" t="s">
        <v>213</v>
      </c>
      <c r="H129" s="254">
        <v>216.58</v>
      </c>
      <c r="I129" s="154">
        <f t="shared" si="14"/>
        <v>217.23</v>
      </c>
      <c r="J129" s="133">
        <v>10</v>
      </c>
      <c r="K129" s="70">
        <f t="shared" si="17"/>
        <v>21.722999999999999</v>
      </c>
      <c r="L129" s="94">
        <f t="shared" si="15"/>
        <v>238.95299999999997</v>
      </c>
      <c r="M129" s="200">
        <f t="shared" si="16"/>
        <v>286.74</v>
      </c>
    </row>
    <row r="130" spans="3:14" ht="33.75" hidden="1" customHeight="1" x14ac:dyDescent="0.25">
      <c r="C130" s="60" t="s">
        <v>220</v>
      </c>
      <c r="D130" s="28" t="s">
        <v>215</v>
      </c>
      <c r="E130" s="77" t="s">
        <v>218</v>
      </c>
      <c r="F130" s="54">
        <v>9401710009</v>
      </c>
      <c r="G130" s="30" t="s">
        <v>213</v>
      </c>
      <c r="H130" s="254">
        <v>123.87</v>
      </c>
      <c r="I130" s="154">
        <f t="shared" si="14"/>
        <v>124.24</v>
      </c>
      <c r="J130" s="133">
        <v>10</v>
      </c>
      <c r="K130" s="70">
        <f t="shared" si="17"/>
        <v>12.423999999999999</v>
      </c>
      <c r="L130" s="94">
        <f t="shared" si="15"/>
        <v>136.66399999999999</v>
      </c>
      <c r="M130" s="200">
        <f t="shared" si="16"/>
        <v>164</v>
      </c>
      <c r="N130" t="s">
        <v>1507</v>
      </c>
    </row>
    <row r="131" spans="3:14" ht="24.75" x14ac:dyDescent="0.25">
      <c r="C131" s="60" t="s">
        <v>220</v>
      </c>
      <c r="D131" s="28" t="s">
        <v>1495</v>
      </c>
      <c r="E131" s="77" t="s">
        <v>1762</v>
      </c>
      <c r="F131" s="54">
        <v>9402900000</v>
      </c>
      <c r="G131" s="30" t="s">
        <v>213</v>
      </c>
      <c r="H131" s="254">
        <v>132.27000000000001</v>
      </c>
      <c r="I131" s="154">
        <f t="shared" si="14"/>
        <v>132.66999999999999</v>
      </c>
      <c r="J131" s="133">
        <v>10</v>
      </c>
      <c r="K131" s="70">
        <f t="shared" si="17"/>
        <v>13.266999999999999</v>
      </c>
      <c r="L131" s="94">
        <f t="shared" si="15"/>
        <v>145.93699999999998</v>
      </c>
      <c r="M131" s="200">
        <f t="shared" si="16"/>
        <v>175.12</v>
      </c>
    </row>
    <row r="132" spans="3:14" ht="24" customHeight="1" thickBot="1" x14ac:dyDescent="0.3">
      <c r="C132" s="83" t="s">
        <v>905</v>
      </c>
      <c r="D132" s="233" t="s">
        <v>906</v>
      </c>
      <c r="E132" s="199" t="s">
        <v>907</v>
      </c>
      <c r="F132" s="224">
        <v>9401710009</v>
      </c>
      <c r="G132" s="196" t="s">
        <v>213</v>
      </c>
      <c r="H132" s="267">
        <v>135.66999999999999</v>
      </c>
      <c r="I132" s="154">
        <f t="shared" si="14"/>
        <v>136.08000000000001</v>
      </c>
      <c r="J132" s="239">
        <v>10</v>
      </c>
      <c r="K132" s="268">
        <f>I132*0.1</f>
        <v>13.608000000000002</v>
      </c>
      <c r="L132" s="99">
        <f>I132+K132</f>
        <v>149.68800000000002</v>
      </c>
      <c r="M132" s="201">
        <f t="shared" si="16"/>
        <v>179.63</v>
      </c>
    </row>
    <row r="133" spans="3:14" ht="21" customHeight="1" x14ac:dyDescent="0.25">
      <c r="C133" s="86" t="s">
        <v>1511</v>
      </c>
      <c r="D133" s="86"/>
      <c r="E133" s="86"/>
      <c r="F133" s="86"/>
      <c r="G133" s="86"/>
      <c r="H133" s="86"/>
      <c r="J133" s="88"/>
      <c r="K133" s="87"/>
      <c r="L133" s="81"/>
      <c r="M133" s="87" t="s">
        <v>1327</v>
      </c>
    </row>
    <row r="134" spans="3:14" ht="18" customHeight="1" x14ac:dyDescent="0.25">
      <c r="C134" s="87" t="s">
        <v>1773</v>
      </c>
      <c r="D134" s="87"/>
      <c r="E134" s="87"/>
      <c r="F134" s="87"/>
      <c r="G134" s="87"/>
      <c r="H134" s="87"/>
      <c r="J134" s="89"/>
      <c r="K134" s="87"/>
      <c r="L134" s="81"/>
      <c r="M134" s="87" t="s">
        <v>1772</v>
      </c>
    </row>
    <row r="135" spans="3:14" ht="18" x14ac:dyDescent="0.25">
      <c r="C135" s="86" t="s">
        <v>1319</v>
      </c>
      <c r="D135" s="86"/>
      <c r="E135" s="86"/>
      <c r="F135" s="86"/>
      <c r="G135" s="86"/>
      <c r="H135" s="86"/>
      <c r="J135" s="86"/>
      <c r="K135" s="87"/>
      <c r="L135" s="81"/>
      <c r="M135" s="87" t="s">
        <v>45</v>
      </c>
    </row>
    <row r="136" spans="3:14" ht="18" x14ac:dyDescent="0.25">
      <c r="C136" s="86"/>
      <c r="D136" s="86"/>
      <c r="E136" s="86"/>
      <c r="F136" s="86" t="s">
        <v>379</v>
      </c>
      <c r="G136" s="86"/>
      <c r="H136" s="86"/>
      <c r="J136" s="87"/>
      <c r="K136" s="87"/>
      <c r="L136" s="81"/>
      <c r="M136" s="87"/>
    </row>
    <row r="137" spans="3:14" ht="18" x14ac:dyDescent="0.25">
      <c r="C137" s="86" t="s">
        <v>247</v>
      </c>
      <c r="D137" s="87"/>
      <c r="E137" s="87"/>
      <c r="F137" s="87"/>
      <c r="G137" s="87"/>
      <c r="H137" s="87"/>
      <c r="J137" s="81"/>
      <c r="K137" s="81"/>
      <c r="L137" s="81"/>
      <c r="M137" s="87" t="s">
        <v>1320</v>
      </c>
    </row>
  </sheetData>
  <pageMargins left="0.74803149606299202" right="0.70866141732283505" top="0.47244094488188998" bottom="0.15748031496063" header="0.31496062992126" footer="0.31496062992126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1"/>
  <sheetViews>
    <sheetView zoomScale="70" zoomScaleNormal="70" workbookViewId="0">
      <selection activeCell="I92" sqref="I92"/>
    </sheetView>
  </sheetViews>
  <sheetFormatPr defaultRowHeight="15" customHeight="1" x14ac:dyDescent="0.25"/>
  <cols>
    <col min="1" max="1" width="4.28515625" style="313" customWidth="1"/>
    <col min="2" max="2" width="49.42578125" style="313" customWidth="1"/>
    <col min="3" max="3" width="17.85546875" style="313" hidden="1" customWidth="1"/>
    <col min="4" max="4" width="11.7109375" style="313" hidden="1" customWidth="1"/>
    <col min="5" max="5" width="13.42578125" style="313" hidden="1" customWidth="1"/>
    <col min="6" max="6" width="20.28515625" style="313" hidden="1" customWidth="1"/>
    <col min="7" max="7" width="22.7109375" style="313" customWidth="1"/>
    <col min="8" max="8" width="11.42578125" style="313" customWidth="1"/>
    <col min="9" max="9" width="9.140625" style="313" customWidth="1"/>
    <col min="10" max="16384" width="9.140625" style="313"/>
  </cols>
  <sheetData>
    <row r="1" spans="1:8" ht="15.75" x14ac:dyDescent="0.25">
      <c r="G1" s="314" t="s">
        <v>1897</v>
      </c>
    </row>
    <row r="2" spans="1:8" ht="15.75" x14ac:dyDescent="0.25">
      <c r="G2" s="315" t="s">
        <v>1898</v>
      </c>
      <c r="H2" s="316"/>
    </row>
    <row r="3" spans="1:8" ht="15.75" x14ac:dyDescent="0.25">
      <c r="G3" s="315" t="s">
        <v>1959</v>
      </c>
    </row>
    <row r="4" spans="1:8" ht="15.75" x14ac:dyDescent="0.25">
      <c r="G4" s="319" t="s">
        <v>1900</v>
      </c>
      <c r="H4" s="315" t="s">
        <v>1901</v>
      </c>
    </row>
    <row r="5" spans="1:8" ht="15.75" x14ac:dyDescent="0.25">
      <c r="A5" s="370"/>
      <c r="B5" s="411" t="s">
        <v>1960</v>
      </c>
      <c r="C5" s="411"/>
      <c r="D5" s="411"/>
      <c r="E5" s="411"/>
      <c r="F5" s="411"/>
      <c r="G5" s="411"/>
      <c r="H5" s="411"/>
    </row>
    <row r="6" spans="1:8" ht="15.75" x14ac:dyDescent="0.25">
      <c r="A6" s="370"/>
      <c r="B6" s="411" t="s">
        <v>1961</v>
      </c>
      <c r="C6" s="411"/>
      <c r="D6" s="411"/>
      <c r="E6" s="411"/>
      <c r="F6" s="411"/>
      <c r="G6" s="411"/>
      <c r="H6" s="411"/>
    </row>
    <row r="7" spans="1:8" ht="18" x14ac:dyDescent="0.25">
      <c r="A7" s="371"/>
      <c r="B7" s="412" t="s">
        <v>1962</v>
      </c>
      <c r="C7" s="412"/>
      <c r="D7" s="412"/>
      <c r="E7" s="412"/>
      <c r="F7" s="412"/>
      <c r="G7" s="412"/>
      <c r="H7" s="412"/>
    </row>
    <row r="8" spans="1:8" x14ac:dyDescent="0.25">
      <c r="A8" s="372"/>
      <c r="B8" s="373" t="s">
        <v>1905</v>
      </c>
      <c r="C8" s="374"/>
      <c r="D8" s="374"/>
      <c r="E8" s="375"/>
      <c r="F8" s="376"/>
      <c r="G8" s="313" t="s">
        <v>1963</v>
      </c>
    </row>
    <row r="9" spans="1:8" ht="38.25" x14ac:dyDescent="0.25">
      <c r="A9" s="377" t="s">
        <v>379</v>
      </c>
      <c r="B9" s="378" t="s">
        <v>1907</v>
      </c>
      <c r="C9" s="379" t="s">
        <v>1908</v>
      </c>
      <c r="D9" s="379" t="s">
        <v>874</v>
      </c>
      <c r="E9" s="380" t="s">
        <v>875</v>
      </c>
      <c r="F9" s="380" t="s">
        <v>1910</v>
      </c>
      <c r="G9" s="380" t="s">
        <v>1964</v>
      </c>
    </row>
    <row r="10" spans="1:8" x14ac:dyDescent="0.25">
      <c r="A10" s="381">
        <v>1</v>
      </c>
      <c r="B10" s="382">
        <v>2</v>
      </c>
      <c r="D10" s="383"/>
      <c r="E10" s="384"/>
      <c r="F10" s="384"/>
      <c r="G10" s="383">
        <v>3</v>
      </c>
    </row>
    <row r="11" spans="1:8" x14ac:dyDescent="0.25">
      <c r="A11" s="385">
        <v>1</v>
      </c>
      <c r="B11" s="386" t="s">
        <v>1965</v>
      </c>
      <c r="C11" s="387">
        <v>3.2547350000000002</v>
      </c>
      <c r="D11" s="388">
        <v>20</v>
      </c>
      <c r="E11" s="387">
        <f>C11*0.2</f>
        <v>0.65094700000000005</v>
      </c>
      <c r="F11" s="387">
        <f>C11+E11</f>
        <v>3.9056820000000001</v>
      </c>
      <c r="G11" s="389">
        <f t="shared" ref="G11:G32" si="0">ROUND(F11*1.2,2)</f>
        <v>4.6900000000000004</v>
      </c>
    </row>
    <row r="12" spans="1:8" x14ac:dyDescent="0.25">
      <c r="A12" s="385">
        <v>2</v>
      </c>
      <c r="B12" s="386" t="s">
        <v>1966</v>
      </c>
      <c r="C12" s="387">
        <v>3.2878339999999997</v>
      </c>
      <c r="D12" s="388">
        <v>20</v>
      </c>
      <c r="E12" s="387">
        <f t="shared" ref="E12:E13" si="1">C12*0.2</f>
        <v>0.65756680000000001</v>
      </c>
      <c r="F12" s="387">
        <f t="shared" ref="F12:F66" si="2">C12+E12</f>
        <v>3.9454007999999998</v>
      </c>
      <c r="G12" s="389">
        <f t="shared" si="0"/>
        <v>4.7300000000000004</v>
      </c>
    </row>
    <row r="13" spans="1:8" x14ac:dyDescent="0.25">
      <c r="A13" s="385">
        <v>3</v>
      </c>
      <c r="B13" s="386" t="s">
        <v>1967</v>
      </c>
      <c r="C13" s="387">
        <v>11.010934000000001</v>
      </c>
      <c r="D13" s="388">
        <v>20</v>
      </c>
      <c r="E13" s="387">
        <f t="shared" si="1"/>
        <v>2.2021868000000002</v>
      </c>
      <c r="F13" s="387">
        <f t="shared" si="2"/>
        <v>13.2131208</v>
      </c>
      <c r="G13" s="389">
        <f t="shared" si="0"/>
        <v>15.86</v>
      </c>
    </row>
    <row r="14" spans="1:8" x14ac:dyDescent="0.25">
      <c r="A14" s="385">
        <v>4</v>
      </c>
      <c r="B14" s="386" t="s">
        <v>1968</v>
      </c>
      <c r="C14" s="387">
        <v>0.23169299999999998</v>
      </c>
      <c r="D14" s="388">
        <v>20</v>
      </c>
      <c r="E14" s="387">
        <f>C14*0.2</f>
        <v>4.6338600000000001E-2</v>
      </c>
      <c r="F14" s="387">
        <f t="shared" si="2"/>
        <v>0.27803159999999999</v>
      </c>
      <c r="G14" s="389">
        <f t="shared" si="0"/>
        <v>0.33</v>
      </c>
    </row>
    <row r="15" spans="1:8" x14ac:dyDescent="0.25">
      <c r="A15" s="385">
        <v>5</v>
      </c>
      <c r="B15" s="386" t="s">
        <v>1969</v>
      </c>
      <c r="C15" s="387">
        <v>0.30892400000000003</v>
      </c>
      <c r="D15" s="388">
        <v>20</v>
      </c>
      <c r="E15" s="387">
        <f t="shared" ref="E15:E66" si="3">C15*0.2</f>
        <v>6.1784800000000008E-2</v>
      </c>
      <c r="F15" s="387">
        <f t="shared" si="2"/>
        <v>0.37070880000000006</v>
      </c>
      <c r="G15" s="389">
        <f t="shared" si="0"/>
        <v>0.44</v>
      </c>
    </row>
    <row r="16" spans="1:8" x14ac:dyDescent="0.25">
      <c r="A16" s="385">
        <v>6</v>
      </c>
      <c r="B16" s="386" t="s">
        <v>1970</v>
      </c>
      <c r="C16" s="387">
        <v>0.52958399999999994</v>
      </c>
      <c r="D16" s="388">
        <v>20</v>
      </c>
      <c r="E16" s="387">
        <f t="shared" si="3"/>
        <v>0.10591679999999999</v>
      </c>
      <c r="F16" s="387">
        <f t="shared" si="2"/>
        <v>0.63550079999999998</v>
      </c>
      <c r="G16" s="389">
        <f t="shared" si="0"/>
        <v>0.76</v>
      </c>
    </row>
    <row r="17" spans="1:7" x14ac:dyDescent="0.25">
      <c r="A17" s="385">
        <v>7</v>
      </c>
      <c r="B17" s="386" t="s">
        <v>1971</v>
      </c>
      <c r="C17" s="387">
        <v>8.0480719999999978E-2</v>
      </c>
      <c r="D17" s="388">
        <v>20</v>
      </c>
      <c r="E17" s="387">
        <f t="shared" si="3"/>
        <v>1.6096143999999996E-2</v>
      </c>
      <c r="F17" s="387">
        <f t="shared" si="2"/>
        <v>9.6576863999999971E-2</v>
      </c>
      <c r="G17" s="389">
        <f t="shared" si="0"/>
        <v>0.12</v>
      </c>
    </row>
    <row r="18" spans="1:7" x14ac:dyDescent="0.25">
      <c r="A18" s="385">
        <v>8</v>
      </c>
      <c r="B18" s="386" t="s">
        <v>1972</v>
      </c>
      <c r="C18" s="387">
        <v>0.11066098999999997</v>
      </c>
      <c r="D18" s="388">
        <v>20</v>
      </c>
      <c r="E18" s="387">
        <f t="shared" si="3"/>
        <v>2.2132197999999995E-2</v>
      </c>
      <c r="F18" s="387">
        <f t="shared" si="2"/>
        <v>0.13279318799999998</v>
      </c>
      <c r="G18" s="389">
        <f t="shared" si="0"/>
        <v>0.16</v>
      </c>
    </row>
    <row r="19" spans="1:7" x14ac:dyDescent="0.25">
      <c r="A19" s="385">
        <v>9</v>
      </c>
      <c r="B19" s="386" t="s">
        <v>1973</v>
      </c>
      <c r="C19" s="387">
        <v>8.0480719999999978E-2</v>
      </c>
      <c r="D19" s="388">
        <v>20</v>
      </c>
      <c r="E19" s="387">
        <f t="shared" si="3"/>
        <v>1.6096143999999996E-2</v>
      </c>
      <c r="F19" s="387">
        <f t="shared" si="2"/>
        <v>9.6576863999999971E-2</v>
      </c>
      <c r="G19" s="389">
        <f t="shared" si="0"/>
        <v>0.12</v>
      </c>
    </row>
    <row r="20" spans="1:7" x14ac:dyDescent="0.25">
      <c r="A20" s="385">
        <v>10</v>
      </c>
      <c r="B20" s="386" t="s">
        <v>1974</v>
      </c>
      <c r="C20" s="387">
        <v>0.87160700000000002</v>
      </c>
      <c r="D20" s="388">
        <v>20</v>
      </c>
      <c r="E20" s="387">
        <f t="shared" si="3"/>
        <v>0.17432140000000002</v>
      </c>
      <c r="F20" s="387">
        <f t="shared" si="2"/>
        <v>1.0459284</v>
      </c>
      <c r="G20" s="389">
        <f t="shared" si="0"/>
        <v>1.26</v>
      </c>
    </row>
    <row r="21" spans="1:7" x14ac:dyDescent="0.25">
      <c r="A21" s="385">
        <v>11</v>
      </c>
      <c r="B21" s="386" t="s">
        <v>1975</v>
      </c>
      <c r="C21" s="387">
        <v>0.18108161999999997</v>
      </c>
      <c r="D21" s="388">
        <v>20</v>
      </c>
      <c r="E21" s="387">
        <f t="shared" si="3"/>
        <v>3.6216323999999994E-2</v>
      </c>
      <c r="F21" s="387">
        <f t="shared" si="2"/>
        <v>0.21729794399999997</v>
      </c>
      <c r="G21" s="389">
        <f t="shared" si="0"/>
        <v>0.26</v>
      </c>
    </row>
    <row r="22" spans="1:7" x14ac:dyDescent="0.25">
      <c r="A22" s="385">
        <v>12</v>
      </c>
      <c r="B22" s="386" t="s">
        <v>1976</v>
      </c>
      <c r="C22" s="387">
        <v>4.0270450000000002</v>
      </c>
      <c r="D22" s="388">
        <v>20</v>
      </c>
      <c r="E22" s="387">
        <f t="shared" si="3"/>
        <v>0.80540900000000004</v>
      </c>
      <c r="F22" s="387">
        <f t="shared" si="2"/>
        <v>4.8324540000000002</v>
      </c>
      <c r="G22" s="389">
        <f t="shared" si="0"/>
        <v>5.8</v>
      </c>
    </row>
    <row r="23" spans="1:7" x14ac:dyDescent="0.25">
      <c r="A23" s="385">
        <v>13</v>
      </c>
      <c r="B23" s="386" t="s">
        <v>1977</v>
      </c>
      <c r="C23" s="387">
        <v>3.8725829999999997</v>
      </c>
      <c r="D23" s="388">
        <v>20</v>
      </c>
      <c r="E23" s="387">
        <f t="shared" si="3"/>
        <v>0.7745166</v>
      </c>
      <c r="F23" s="387">
        <f t="shared" si="2"/>
        <v>4.6470995999999998</v>
      </c>
      <c r="G23" s="389">
        <f t="shared" si="0"/>
        <v>5.58</v>
      </c>
    </row>
    <row r="24" spans="1:7" x14ac:dyDescent="0.25">
      <c r="A24" s="385">
        <v>14</v>
      </c>
      <c r="B24" s="386" t="s">
        <v>1978</v>
      </c>
      <c r="C24" s="387">
        <v>42.543247999999998</v>
      </c>
      <c r="D24" s="388">
        <v>20</v>
      </c>
      <c r="E24" s="387">
        <f t="shared" si="3"/>
        <v>8.5086496</v>
      </c>
      <c r="F24" s="387">
        <f t="shared" si="2"/>
        <v>51.051897599999997</v>
      </c>
      <c r="G24" s="389">
        <f t="shared" si="0"/>
        <v>61.26</v>
      </c>
    </row>
    <row r="25" spans="1:7" x14ac:dyDescent="0.25">
      <c r="A25" s="385">
        <v>15</v>
      </c>
      <c r="B25" s="386" t="s">
        <v>1979</v>
      </c>
      <c r="C25" s="387">
        <v>49.471972000000001</v>
      </c>
      <c r="D25" s="388">
        <v>20</v>
      </c>
      <c r="E25" s="387">
        <f t="shared" si="3"/>
        <v>9.8943944000000013</v>
      </c>
      <c r="F25" s="387">
        <f t="shared" si="2"/>
        <v>59.366366400000004</v>
      </c>
      <c r="G25" s="389">
        <f t="shared" si="0"/>
        <v>71.239999999999995</v>
      </c>
    </row>
    <row r="26" spans="1:7" x14ac:dyDescent="0.25">
      <c r="A26" s="385">
        <v>16</v>
      </c>
      <c r="B26" s="386" t="s">
        <v>1980</v>
      </c>
      <c r="C26" s="387">
        <v>57.757755000000003</v>
      </c>
      <c r="D26" s="388">
        <v>20</v>
      </c>
      <c r="E26" s="387">
        <f t="shared" si="3"/>
        <v>11.551551000000002</v>
      </c>
      <c r="F26" s="387">
        <f t="shared" si="2"/>
        <v>69.309306000000007</v>
      </c>
      <c r="G26" s="389">
        <f t="shared" si="0"/>
        <v>83.17</v>
      </c>
    </row>
    <row r="27" spans="1:7" x14ac:dyDescent="0.25">
      <c r="A27" s="385">
        <v>17</v>
      </c>
      <c r="B27" s="386" t="s">
        <v>1981</v>
      </c>
      <c r="C27" s="387">
        <v>75.366422999999998</v>
      </c>
      <c r="D27" s="388">
        <v>20</v>
      </c>
      <c r="E27" s="387">
        <f t="shared" si="3"/>
        <v>15.073284600000001</v>
      </c>
      <c r="F27" s="387">
        <f t="shared" si="2"/>
        <v>90.439707599999991</v>
      </c>
      <c r="G27" s="389">
        <f t="shared" si="0"/>
        <v>108.53</v>
      </c>
    </row>
    <row r="28" spans="1:7" x14ac:dyDescent="0.25">
      <c r="A28" s="385">
        <v>18</v>
      </c>
      <c r="B28" s="390" t="s">
        <v>1982</v>
      </c>
      <c r="C28" s="387">
        <v>46.151038999999997</v>
      </c>
      <c r="D28" s="388">
        <v>20</v>
      </c>
      <c r="E28" s="387">
        <f t="shared" si="3"/>
        <v>9.2302078000000005</v>
      </c>
      <c r="F28" s="387">
        <f t="shared" si="2"/>
        <v>55.3812468</v>
      </c>
      <c r="G28" s="389">
        <f t="shared" si="0"/>
        <v>66.459999999999994</v>
      </c>
    </row>
    <row r="29" spans="1:7" x14ac:dyDescent="0.25">
      <c r="A29" s="385">
        <v>19</v>
      </c>
      <c r="B29" s="390" t="s">
        <v>1983</v>
      </c>
      <c r="C29" s="387">
        <v>52.384683999999993</v>
      </c>
      <c r="D29" s="388">
        <v>20</v>
      </c>
      <c r="E29" s="387">
        <f t="shared" si="3"/>
        <v>10.476936799999999</v>
      </c>
      <c r="F29" s="387">
        <f t="shared" si="2"/>
        <v>62.86162079999999</v>
      </c>
      <c r="G29" s="389">
        <f t="shared" si="0"/>
        <v>75.430000000000007</v>
      </c>
    </row>
    <row r="30" spans="1:7" x14ac:dyDescent="0.25">
      <c r="A30" s="385">
        <v>20</v>
      </c>
      <c r="B30" s="390" t="s">
        <v>1984</v>
      </c>
      <c r="C30" s="387">
        <v>61.983393999999997</v>
      </c>
      <c r="D30" s="388">
        <v>20</v>
      </c>
      <c r="E30" s="387">
        <f t="shared" si="3"/>
        <v>12.3966788</v>
      </c>
      <c r="F30" s="387">
        <f t="shared" si="2"/>
        <v>74.380072799999994</v>
      </c>
      <c r="G30" s="389">
        <f t="shared" si="0"/>
        <v>89.26</v>
      </c>
    </row>
    <row r="31" spans="1:7" x14ac:dyDescent="0.25">
      <c r="A31" s="385">
        <v>21</v>
      </c>
      <c r="B31" s="390" t="s">
        <v>1985</v>
      </c>
      <c r="C31" s="387">
        <v>76.933109000000016</v>
      </c>
      <c r="D31" s="388">
        <v>20</v>
      </c>
      <c r="E31" s="387">
        <f t="shared" si="3"/>
        <v>15.386621800000004</v>
      </c>
      <c r="F31" s="387">
        <f t="shared" si="2"/>
        <v>92.319730800000016</v>
      </c>
      <c r="G31" s="389">
        <f t="shared" si="0"/>
        <v>110.78</v>
      </c>
    </row>
    <row r="32" spans="1:7" x14ac:dyDescent="0.25">
      <c r="A32" s="385">
        <v>22</v>
      </c>
      <c r="B32" s="390" t="s">
        <v>1986</v>
      </c>
      <c r="C32" s="387">
        <v>0.41925400000000002</v>
      </c>
      <c r="D32" s="388">
        <v>20</v>
      </c>
      <c r="E32" s="387">
        <f t="shared" si="3"/>
        <v>8.3850800000000003E-2</v>
      </c>
      <c r="F32" s="387">
        <f t="shared" si="2"/>
        <v>0.50310480000000002</v>
      </c>
      <c r="G32" s="389">
        <f t="shared" si="0"/>
        <v>0.6</v>
      </c>
    </row>
    <row r="33" spans="1:7" x14ac:dyDescent="0.25">
      <c r="A33" s="385">
        <v>23</v>
      </c>
      <c r="B33" s="390" t="s">
        <v>1987</v>
      </c>
      <c r="C33" s="387">
        <v>8.0480719999999978E-2</v>
      </c>
      <c r="D33" s="388">
        <v>20</v>
      </c>
      <c r="E33" s="387">
        <f t="shared" si="3"/>
        <v>1.6096143999999996E-2</v>
      </c>
      <c r="F33" s="387">
        <f t="shared" si="2"/>
        <v>9.6576863999999971E-2</v>
      </c>
      <c r="G33" s="389">
        <f>ROUND(F33*1.2,2)</f>
        <v>0.12</v>
      </c>
    </row>
    <row r="34" spans="1:7" x14ac:dyDescent="0.25">
      <c r="A34" s="385">
        <v>24</v>
      </c>
      <c r="B34" s="390" t="s">
        <v>1988</v>
      </c>
      <c r="C34" s="387">
        <v>8.8263999999999995E-2</v>
      </c>
      <c r="D34" s="388">
        <v>20</v>
      </c>
      <c r="E34" s="387">
        <f t="shared" si="3"/>
        <v>1.76528E-2</v>
      </c>
      <c r="F34" s="387">
        <f t="shared" si="2"/>
        <v>0.10591679999999999</v>
      </c>
      <c r="G34" s="389">
        <f t="shared" ref="G34:G65" si="4">ROUND(F34*1.2,2)</f>
        <v>0.13</v>
      </c>
    </row>
    <row r="35" spans="1:7" x14ac:dyDescent="0.25">
      <c r="A35" s="385">
        <v>25</v>
      </c>
      <c r="B35" s="390" t="s">
        <v>1989</v>
      </c>
      <c r="C35" s="387">
        <v>9.9296999999999996E-2</v>
      </c>
      <c r="D35" s="388">
        <v>20</v>
      </c>
      <c r="E35" s="387">
        <f t="shared" si="3"/>
        <v>1.9859399999999999E-2</v>
      </c>
      <c r="F35" s="387">
        <f t="shared" si="2"/>
        <v>0.1191564</v>
      </c>
      <c r="G35" s="389">
        <f t="shared" si="4"/>
        <v>0.14000000000000001</v>
      </c>
    </row>
    <row r="36" spans="1:7" x14ac:dyDescent="0.25">
      <c r="A36" s="385">
        <v>26</v>
      </c>
      <c r="B36" s="390" t="s">
        <v>1990</v>
      </c>
      <c r="C36" s="387">
        <v>0.16096143999999996</v>
      </c>
      <c r="D36" s="388">
        <v>20</v>
      </c>
      <c r="E36" s="387">
        <f t="shared" si="3"/>
        <v>3.2192287999999993E-2</v>
      </c>
      <c r="F36" s="387">
        <f t="shared" si="2"/>
        <v>0.19315372799999994</v>
      </c>
      <c r="G36" s="389">
        <f t="shared" si="4"/>
        <v>0.23</v>
      </c>
    </row>
    <row r="37" spans="1:7" x14ac:dyDescent="0.25">
      <c r="A37" s="385">
        <v>27</v>
      </c>
      <c r="B37" s="390" t="s">
        <v>1991</v>
      </c>
      <c r="C37" s="387">
        <v>0.22066</v>
      </c>
      <c r="D37" s="388">
        <v>20</v>
      </c>
      <c r="E37" s="387">
        <f t="shared" si="3"/>
        <v>4.4132000000000005E-2</v>
      </c>
      <c r="F37" s="387">
        <f t="shared" si="2"/>
        <v>0.26479200000000003</v>
      </c>
      <c r="G37" s="389">
        <f t="shared" si="4"/>
        <v>0.32</v>
      </c>
    </row>
    <row r="38" spans="1:7" x14ac:dyDescent="0.25">
      <c r="A38" s="385">
        <v>28</v>
      </c>
      <c r="B38" s="390" t="s">
        <v>1992</v>
      </c>
      <c r="C38" s="387">
        <v>9.9296999999999996E-2</v>
      </c>
      <c r="D38" s="388">
        <v>20</v>
      </c>
      <c r="E38" s="387">
        <f t="shared" si="3"/>
        <v>1.9859399999999999E-2</v>
      </c>
      <c r="F38" s="387">
        <f t="shared" si="2"/>
        <v>0.1191564</v>
      </c>
      <c r="G38" s="389">
        <f t="shared" si="4"/>
        <v>0.14000000000000001</v>
      </c>
    </row>
    <row r="39" spans="1:7" x14ac:dyDescent="0.25">
      <c r="A39" s="385">
        <v>29</v>
      </c>
      <c r="B39" s="390" t="s">
        <v>1993</v>
      </c>
      <c r="C39" s="387">
        <v>0.14084125999999997</v>
      </c>
      <c r="D39" s="388">
        <v>20</v>
      </c>
      <c r="E39" s="387">
        <f t="shared" si="3"/>
        <v>2.8168251999999994E-2</v>
      </c>
      <c r="F39" s="387">
        <f t="shared" si="2"/>
        <v>0.16900951199999997</v>
      </c>
      <c r="G39" s="389">
        <f t="shared" si="4"/>
        <v>0.2</v>
      </c>
    </row>
    <row r="40" spans="1:7" x14ac:dyDescent="0.25">
      <c r="A40" s="385">
        <v>30</v>
      </c>
      <c r="B40" s="390" t="s">
        <v>1994</v>
      </c>
      <c r="C40" s="387">
        <v>8.0480719999999978E-2</v>
      </c>
      <c r="D40" s="388">
        <v>20</v>
      </c>
      <c r="E40" s="387">
        <f t="shared" si="3"/>
        <v>1.6096143999999996E-2</v>
      </c>
      <c r="F40" s="387">
        <f t="shared" si="2"/>
        <v>9.6576863999999971E-2</v>
      </c>
      <c r="G40" s="389">
        <f t="shared" si="4"/>
        <v>0.12</v>
      </c>
    </row>
    <row r="41" spans="1:7" x14ac:dyDescent="0.25">
      <c r="A41" s="385">
        <v>31</v>
      </c>
      <c r="B41" s="390" t="s">
        <v>1995</v>
      </c>
      <c r="C41" s="387">
        <v>8.0480719999999978E-2</v>
      </c>
      <c r="D41" s="388">
        <v>20</v>
      </c>
      <c r="E41" s="387">
        <f t="shared" si="3"/>
        <v>1.6096143999999996E-2</v>
      </c>
      <c r="F41" s="387">
        <f t="shared" si="2"/>
        <v>9.6576863999999971E-2</v>
      </c>
      <c r="G41" s="389">
        <f t="shared" si="4"/>
        <v>0.12</v>
      </c>
    </row>
    <row r="42" spans="1:7" x14ac:dyDescent="0.25">
      <c r="A42" s="385">
        <v>32</v>
      </c>
      <c r="B42" s="390" t="s">
        <v>1996</v>
      </c>
      <c r="C42" s="387">
        <v>3.8946489999999998</v>
      </c>
      <c r="D42" s="388">
        <v>20</v>
      </c>
      <c r="E42" s="387">
        <f t="shared" si="3"/>
        <v>0.77892980000000001</v>
      </c>
      <c r="F42" s="387">
        <f t="shared" si="2"/>
        <v>4.6735787999999996</v>
      </c>
      <c r="G42" s="389">
        <f t="shared" si="4"/>
        <v>5.61</v>
      </c>
    </row>
    <row r="43" spans="1:7" x14ac:dyDescent="0.25">
      <c r="A43" s="385">
        <v>33</v>
      </c>
      <c r="B43" s="390" t="s">
        <v>1997</v>
      </c>
      <c r="C43" s="387">
        <v>3.2768009999999999</v>
      </c>
      <c r="D43" s="388">
        <v>20</v>
      </c>
      <c r="E43" s="387">
        <f t="shared" si="3"/>
        <v>0.65536020000000006</v>
      </c>
      <c r="F43" s="387">
        <f t="shared" si="2"/>
        <v>3.9321611999999999</v>
      </c>
      <c r="G43" s="389">
        <f t="shared" si="4"/>
        <v>4.72</v>
      </c>
    </row>
    <row r="44" spans="1:7" x14ac:dyDescent="0.25">
      <c r="A44" s="385">
        <v>34</v>
      </c>
      <c r="B44" s="390" t="s">
        <v>1998</v>
      </c>
      <c r="C44" s="387">
        <v>7.7231000000000008E-2</v>
      </c>
      <c r="D44" s="388">
        <v>20</v>
      </c>
      <c r="E44" s="387">
        <f t="shared" si="3"/>
        <v>1.5446200000000002E-2</v>
      </c>
      <c r="F44" s="387">
        <f t="shared" si="2"/>
        <v>9.2677200000000015E-2</v>
      </c>
      <c r="G44" s="389">
        <f t="shared" si="4"/>
        <v>0.11</v>
      </c>
    </row>
    <row r="45" spans="1:7" x14ac:dyDescent="0.25">
      <c r="A45" s="385">
        <v>35</v>
      </c>
      <c r="B45" s="390" t="s">
        <v>1999</v>
      </c>
      <c r="C45" s="387">
        <v>0.23138206999999994</v>
      </c>
      <c r="D45" s="388">
        <v>20</v>
      </c>
      <c r="E45" s="391">
        <f t="shared" si="3"/>
        <v>4.6276413999999988E-2</v>
      </c>
      <c r="F45" s="391">
        <f t="shared" si="2"/>
        <v>0.27765848399999993</v>
      </c>
      <c r="G45" s="389">
        <f t="shared" si="4"/>
        <v>0.33</v>
      </c>
    </row>
    <row r="46" spans="1:7" x14ac:dyDescent="0.25">
      <c r="A46" s="385">
        <v>36</v>
      </c>
      <c r="B46" s="390" t="s">
        <v>2000</v>
      </c>
      <c r="C46" s="387">
        <v>0.12072107999999997</v>
      </c>
      <c r="D46" s="388">
        <v>20</v>
      </c>
      <c r="E46" s="391">
        <f t="shared" si="3"/>
        <v>2.4144215999999996E-2</v>
      </c>
      <c r="F46" s="391">
        <f t="shared" si="2"/>
        <v>0.14486529599999998</v>
      </c>
      <c r="G46" s="389">
        <f t="shared" si="4"/>
        <v>0.17</v>
      </c>
    </row>
    <row r="47" spans="1:7" x14ac:dyDescent="0.25">
      <c r="A47" s="385">
        <v>37</v>
      </c>
      <c r="B47" s="390" t="s">
        <v>2001</v>
      </c>
      <c r="C47" s="387">
        <v>0.71714500000000003</v>
      </c>
      <c r="D47" s="388">
        <v>20</v>
      </c>
      <c r="E47" s="391">
        <f t="shared" si="3"/>
        <v>0.143429</v>
      </c>
      <c r="F47" s="391">
        <f t="shared" si="2"/>
        <v>0.86057400000000006</v>
      </c>
      <c r="G47" s="389">
        <f t="shared" si="4"/>
        <v>1.03</v>
      </c>
    </row>
    <row r="48" spans="1:7" x14ac:dyDescent="0.25">
      <c r="A48" s="385">
        <v>38</v>
      </c>
      <c r="B48" s="390" t="s">
        <v>2002</v>
      </c>
      <c r="C48" s="387">
        <v>0.19114170999999996</v>
      </c>
      <c r="D48" s="392">
        <v>20</v>
      </c>
      <c r="E48" s="393">
        <f t="shared" si="3"/>
        <v>3.8228341999999998E-2</v>
      </c>
      <c r="F48" s="393">
        <f t="shared" si="2"/>
        <v>0.22937005199999996</v>
      </c>
      <c r="G48" s="389">
        <f t="shared" si="4"/>
        <v>0.28000000000000003</v>
      </c>
    </row>
    <row r="49" spans="1:7" x14ac:dyDescent="0.25">
      <c r="A49" s="385">
        <v>39</v>
      </c>
      <c r="B49" s="385" t="s">
        <v>2003</v>
      </c>
      <c r="C49" s="387">
        <v>2.1629193499999992</v>
      </c>
      <c r="D49" s="392">
        <v>20</v>
      </c>
      <c r="E49" s="393">
        <f t="shared" si="3"/>
        <v>0.43258386999999987</v>
      </c>
      <c r="F49" s="393">
        <f t="shared" si="2"/>
        <v>2.595503219999999</v>
      </c>
      <c r="G49" s="389">
        <f t="shared" si="4"/>
        <v>3.11</v>
      </c>
    </row>
    <row r="50" spans="1:7" x14ac:dyDescent="0.25">
      <c r="A50" s="394">
        <v>42</v>
      </c>
      <c r="B50" s="395" t="s">
        <v>2004</v>
      </c>
      <c r="C50" s="387">
        <v>86.653182000000015</v>
      </c>
      <c r="D50" s="392">
        <v>20</v>
      </c>
      <c r="E50" s="396">
        <f t="shared" si="3"/>
        <v>17.330636400000003</v>
      </c>
      <c r="F50" s="396">
        <f t="shared" si="2"/>
        <v>103.98381840000002</v>
      </c>
      <c r="G50" s="389">
        <f t="shared" si="4"/>
        <v>124.78</v>
      </c>
    </row>
    <row r="51" spans="1:7" x14ac:dyDescent="0.25">
      <c r="A51" s="385">
        <v>43</v>
      </c>
      <c r="B51" s="386" t="s">
        <v>2005</v>
      </c>
      <c r="C51" s="387">
        <v>28.707865999999999</v>
      </c>
      <c r="D51" s="388">
        <v>20</v>
      </c>
      <c r="E51" s="387">
        <f t="shared" si="3"/>
        <v>5.7415732000000004</v>
      </c>
      <c r="F51" s="387">
        <f t="shared" si="2"/>
        <v>34.4494392</v>
      </c>
      <c r="G51" s="389">
        <f t="shared" si="4"/>
        <v>41.34</v>
      </c>
    </row>
    <row r="52" spans="1:7" x14ac:dyDescent="0.25">
      <c r="A52" s="394">
        <v>44</v>
      </c>
      <c r="B52" s="386" t="s">
        <v>2006</v>
      </c>
      <c r="C52" s="387">
        <v>31.245456000000001</v>
      </c>
      <c r="D52" s="388">
        <v>20</v>
      </c>
      <c r="E52" s="387">
        <f t="shared" si="3"/>
        <v>6.2490912000000005</v>
      </c>
      <c r="F52" s="387">
        <f t="shared" si="2"/>
        <v>37.4945472</v>
      </c>
      <c r="G52" s="389">
        <f t="shared" si="4"/>
        <v>44.99</v>
      </c>
    </row>
    <row r="53" spans="1:7" x14ac:dyDescent="0.25">
      <c r="A53" s="385">
        <v>45</v>
      </c>
      <c r="B53" s="386" t="s">
        <v>2007</v>
      </c>
      <c r="C53" s="387">
        <v>38.615499999999997</v>
      </c>
      <c r="D53" s="388">
        <v>20</v>
      </c>
      <c r="E53" s="387">
        <f t="shared" si="3"/>
        <v>7.7230999999999996</v>
      </c>
      <c r="F53" s="387">
        <f t="shared" si="2"/>
        <v>46.3386</v>
      </c>
      <c r="G53" s="389">
        <f t="shared" si="4"/>
        <v>55.61</v>
      </c>
    </row>
    <row r="54" spans="1:7" x14ac:dyDescent="0.25">
      <c r="A54" s="394">
        <v>46</v>
      </c>
      <c r="B54" s="386" t="s">
        <v>2008</v>
      </c>
      <c r="C54" s="387">
        <v>50.409776999999998</v>
      </c>
      <c r="D54" s="388">
        <v>20</v>
      </c>
      <c r="E54" s="387">
        <f t="shared" si="3"/>
        <v>10.0819554</v>
      </c>
      <c r="F54" s="387">
        <f t="shared" si="2"/>
        <v>60.491732399999997</v>
      </c>
      <c r="G54" s="389">
        <f t="shared" si="4"/>
        <v>72.59</v>
      </c>
    </row>
    <row r="55" spans="1:7" x14ac:dyDescent="0.25">
      <c r="A55" s="385">
        <v>47</v>
      </c>
      <c r="B55" s="390" t="s">
        <v>2009</v>
      </c>
      <c r="C55" s="387">
        <v>39.784998000000002</v>
      </c>
      <c r="D55" s="388">
        <v>20</v>
      </c>
      <c r="E55" s="387">
        <f t="shared" si="3"/>
        <v>7.9569996000000005</v>
      </c>
      <c r="F55" s="387">
        <f t="shared" si="2"/>
        <v>47.741997600000005</v>
      </c>
      <c r="G55" s="389">
        <f t="shared" si="4"/>
        <v>57.29</v>
      </c>
    </row>
    <row r="56" spans="1:7" x14ac:dyDescent="0.25">
      <c r="A56" s="394">
        <v>48</v>
      </c>
      <c r="B56" s="390" t="s">
        <v>2010</v>
      </c>
      <c r="C56" s="387">
        <v>42.333620999999994</v>
      </c>
      <c r="D56" s="388">
        <v>20</v>
      </c>
      <c r="E56" s="387">
        <f t="shared" si="3"/>
        <v>8.4667241999999998</v>
      </c>
      <c r="F56" s="387">
        <f t="shared" si="2"/>
        <v>50.800345199999995</v>
      </c>
      <c r="G56" s="389">
        <f t="shared" si="4"/>
        <v>60.96</v>
      </c>
    </row>
    <row r="57" spans="1:7" x14ac:dyDescent="0.25">
      <c r="A57" s="385">
        <v>49</v>
      </c>
      <c r="B57" s="390" t="s">
        <v>2011</v>
      </c>
      <c r="C57" s="387">
        <v>49.935357999999994</v>
      </c>
      <c r="D57" s="388">
        <v>20</v>
      </c>
      <c r="E57" s="387">
        <f t="shared" si="3"/>
        <v>9.9870716000000002</v>
      </c>
      <c r="F57" s="387">
        <f t="shared" si="2"/>
        <v>59.922429599999994</v>
      </c>
      <c r="G57" s="389">
        <f t="shared" si="4"/>
        <v>71.91</v>
      </c>
    </row>
    <row r="58" spans="1:7" x14ac:dyDescent="0.25">
      <c r="A58" s="394">
        <v>50</v>
      </c>
      <c r="B58" s="390" t="s">
        <v>2012</v>
      </c>
      <c r="C58" s="387">
        <v>62.11578999999999</v>
      </c>
      <c r="D58" s="388">
        <v>20</v>
      </c>
      <c r="E58" s="387">
        <f t="shared" si="3"/>
        <v>12.423157999999999</v>
      </c>
      <c r="F58" s="387">
        <f t="shared" si="2"/>
        <v>74.538947999999991</v>
      </c>
      <c r="G58" s="389">
        <f t="shared" si="4"/>
        <v>89.45</v>
      </c>
    </row>
    <row r="59" spans="1:7" x14ac:dyDescent="0.25">
      <c r="A59" s="385">
        <v>51</v>
      </c>
      <c r="B59" s="386" t="s">
        <v>2013</v>
      </c>
      <c r="C59" s="387">
        <v>31.477149000000001</v>
      </c>
      <c r="D59" s="388">
        <v>20</v>
      </c>
      <c r="E59" s="387">
        <f t="shared" si="3"/>
        <v>6.2954298000000009</v>
      </c>
      <c r="F59" s="387">
        <f t="shared" si="2"/>
        <v>37.772578800000005</v>
      </c>
      <c r="G59" s="389">
        <f t="shared" si="4"/>
        <v>45.33</v>
      </c>
    </row>
    <row r="60" spans="1:7" x14ac:dyDescent="0.25">
      <c r="A60" s="394">
        <v>52</v>
      </c>
      <c r="B60" s="386" t="s">
        <v>2014</v>
      </c>
      <c r="C60" s="387">
        <v>33.893375999999996</v>
      </c>
      <c r="D60" s="388">
        <v>20</v>
      </c>
      <c r="E60" s="387">
        <f t="shared" si="3"/>
        <v>6.7786751999999995</v>
      </c>
      <c r="F60" s="387">
        <f t="shared" si="2"/>
        <v>40.672051199999999</v>
      </c>
      <c r="G60" s="389">
        <f t="shared" si="4"/>
        <v>48.81</v>
      </c>
    </row>
    <row r="61" spans="1:7" x14ac:dyDescent="0.25">
      <c r="A61" s="385">
        <v>53</v>
      </c>
      <c r="B61" s="386" t="s">
        <v>2015</v>
      </c>
      <c r="C61" s="387">
        <v>41.473047000000001</v>
      </c>
      <c r="D61" s="388">
        <v>20</v>
      </c>
      <c r="E61" s="387">
        <f t="shared" si="3"/>
        <v>8.2946094000000006</v>
      </c>
      <c r="F61" s="387">
        <f t="shared" si="2"/>
        <v>49.7676564</v>
      </c>
      <c r="G61" s="389">
        <f t="shared" si="4"/>
        <v>59.72</v>
      </c>
    </row>
    <row r="62" spans="1:7" x14ac:dyDescent="0.25">
      <c r="A62" s="394">
        <v>54</v>
      </c>
      <c r="B62" s="386" t="s">
        <v>2016</v>
      </c>
      <c r="C62" s="387">
        <v>53.631412999999995</v>
      </c>
      <c r="D62" s="388">
        <v>20</v>
      </c>
      <c r="E62" s="387">
        <f t="shared" si="3"/>
        <v>10.726282599999999</v>
      </c>
      <c r="F62" s="387">
        <f t="shared" si="2"/>
        <v>64.3576956</v>
      </c>
      <c r="G62" s="389">
        <f t="shared" si="4"/>
        <v>77.23</v>
      </c>
    </row>
    <row r="63" spans="1:7" x14ac:dyDescent="0.25">
      <c r="A63" s="385">
        <v>55</v>
      </c>
      <c r="B63" s="390" t="s">
        <v>2017</v>
      </c>
      <c r="C63" s="387">
        <v>41.682674000000006</v>
      </c>
      <c r="D63" s="388">
        <v>20</v>
      </c>
      <c r="E63" s="387">
        <f t="shared" si="3"/>
        <v>8.3365348000000008</v>
      </c>
      <c r="F63" s="387">
        <f t="shared" si="2"/>
        <v>50.019208800000008</v>
      </c>
      <c r="G63" s="389">
        <f t="shared" si="4"/>
        <v>60.02</v>
      </c>
    </row>
    <row r="64" spans="1:7" x14ac:dyDescent="0.25">
      <c r="A64" s="394">
        <v>56</v>
      </c>
      <c r="B64" s="390" t="s">
        <v>2018</v>
      </c>
      <c r="C64" s="387">
        <v>45.136002999999995</v>
      </c>
      <c r="D64" s="388">
        <v>20</v>
      </c>
      <c r="E64" s="387">
        <f t="shared" si="3"/>
        <v>9.0272005999999987</v>
      </c>
      <c r="F64" s="387">
        <f t="shared" si="2"/>
        <v>54.163203599999996</v>
      </c>
      <c r="G64" s="389">
        <f t="shared" si="4"/>
        <v>65</v>
      </c>
    </row>
    <row r="65" spans="1:7" x14ac:dyDescent="0.25">
      <c r="A65" s="385">
        <v>57</v>
      </c>
      <c r="B65" s="390" t="s">
        <v>2019</v>
      </c>
      <c r="C65" s="387">
        <v>52.340552000000002</v>
      </c>
      <c r="D65" s="388">
        <v>20</v>
      </c>
      <c r="E65" s="387">
        <f t="shared" si="3"/>
        <v>10.4681104</v>
      </c>
      <c r="F65" s="387">
        <f t="shared" si="2"/>
        <v>62.808662400000003</v>
      </c>
      <c r="G65" s="389">
        <f t="shared" si="4"/>
        <v>75.37</v>
      </c>
    </row>
    <row r="66" spans="1:7" x14ac:dyDescent="0.25">
      <c r="A66" s="394">
        <v>58</v>
      </c>
      <c r="B66" s="390" t="s">
        <v>2020</v>
      </c>
      <c r="C66" s="387">
        <v>64.730610999999996</v>
      </c>
      <c r="D66" s="388">
        <v>20</v>
      </c>
      <c r="E66" s="387">
        <f t="shared" si="3"/>
        <v>12.9461222</v>
      </c>
      <c r="F66" s="387">
        <f t="shared" si="2"/>
        <v>77.676733200000001</v>
      </c>
      <c r="G66" s="389">
        <f>ROUND(F66*1.2,2)</f>
        <v>93.21</v>
      </c>
    </row>
    <row r="67" spans="1:7" x14ac:dyDescent="0.25">
      <c r="A67" s="80"/>
      <c r="B67" s="397" t="s">
        <v>2021</v>
      </c>
      <c r="C67" s="398"/>
      <c r="D67" s="399"/>
      <c r="E67" s="400"/>
    </row>
    <row r="68" spans="1:7" x14ac:dyDescent="0.25">
      <c r="A68" s="80"/>
      <c r="B68" s="401" t="s">
        <v>2022</v>
      </c>
      <c r="C68" s="401"/>
      <c r="D68" s="402"/>
      <c r="E68" s="402"/>
      <c r="G68" s="403" t="s">
        <v>1955</v>
      </c>
    </row>
    <row r="69" spans="1:7" x14ac:dyDescent="0.25">
      <c r="A69" s="80"/>
      <c r="B69" s="404" t="s">
        <v>1773</v>
      </c>
      <c r="C69" s="398"/>
      <c r="D69" s="399"/>
      <c r="E69" s="367"/>
      <c r="G69" s="405" t="s">
        <v>1956</v>
      </c>
    </row>
    <row r="70" spans="1:7" x14ac:dyDescent="0.25">
      <c r="B70" s="401" t="s">
        <v>1319</v>
      </c>
      <c r="C70" s="401"/>
      <c r="D70" s="402"/>
      <c r="E70" s="402"/>
      <c r="G70" s="403" t="s">
        <v>1957</v>
      </c>
    </row>
    <row r="71" spans="1:7" x14ac:dyDescent="0.25">
      <c r="B71" s="401" t="s">
        <v>247</v>
      </c>
      <c r="C71" s="401"/>
      <c r="D71" s="402"/>
      <c r="E71" s="402"/>
      <c r="G71" s="403" t="s">
        <v>1958</v>
      </c>
    </row>
  </sheetData>
  <mergeCells count="3">
    <mergeCell ref="B5:H5"/>
    <mergeCell ref="B6:H6"/>
    <mergeCell ref="B7:H7"/>
  </mergeCells>
  <pageMargins left="0.70866141732283505" right="0.70866141732283505" top="0.35433070866141703" bottom="0.35433070866141703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ОСНОВНОЙрозница</vt:lpstr>
      <vt:lpstr>розницамягк1.11.24 </vt:lpstr>
      <vt:lpstr>осн.  роз.</vt:lpstr>
      <vt:lpstr>медиц розн01.11.24</vt:lpstr>
      <vt:lpstr>зап. части роз</vt:lpstr>
      <vt:lpstr>'зап. части роз'!Заголовки_для_печати</vt:lpstr>
      <vt:lpstr>'медиц розн01.11.24'!Заголовки_для_печати</vt:lpstr>
      <vt:lpstr>ОСНОВНОЙрозница!Заголовки_для_печати</vt:lpstr>
      <vt:lpstr>'розницамягк1.11.24 '!Заголовки_для_печати</vt:lpstr>
    </vt:vector>
  </TitlesOfParts>
  <Company>CDL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Татаринова Юлия Дмитриевна</cp:lastModifiedBy>
  <cp:lastPrinted>2024-10-31T07:38:18Z</cp:lastPrinted>
  <dcterms:created xsi:type="dcterms:W3CDTF">2007-02-01T07:48:19Z</dcterms:created>
  <dcterms:modified xsi:type="dcterms:W3CDTF">2024-11-04T06:27:38Z</dcterms:modified>
</cp:coreProperties>
</file>