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19155" windowHeight="7755" firstSheet="1" activeTab="1"/>
  </bookViews>
  <sheets>
    <sheet name="ОСНОВНОЙ0розница1,05,26" sheetId="1" r:id="rId1"/>
    <sheet name="МЯГК.ЭЛЕМ-роз1,05,26" sheetId="2" r:id="rId2"/>
    <sheet name="медицрозн1,05,26" sheetId="3" r:id="rId3"/>
    <sheet name="осн.  роз." sheetId="4" r:id="rId4"/>
    <sheet name="зап. части роз" sheetId="5" r:id="rId5"/>
    <sheet name="др.насосы роз." sheetId="6" r:id="rId6"/>
  </sheets>
  <externalReferences>
    <externalReference r:id="rId7"/>
  </externalReferences>
  <definedNames>
    <definedName name="_xlnm.Print_Titles" localSheetId="4">'зап. части роз'!$14:$16</definedName>
    <definedName name="_xlnm.Print_Titles" localSheetId="2">'медицрозн1,05,26'!$14:$15</definedName>
    <definedName name="_xlnm.Print_Titles" localSheetId="1">'МЯГК.ЭЛЕМ-роз1,05,26'!$15:$16</definedName>
    <definedName name="_xlnm.Print_Titles" localSheetId="0">'ОСНОВНОЙ0розница1,05,26'!$C:$C,'ОСНОВНОЙ0розница1,05,26'!$11:$12</definedName>
  </definedNames>
  <calcPr calcId="145621"/>
</workbook>
</file>

<file path=xl/calcChain.xml><?xml version="1.0" encoding="utf-8"?>
<calcChain xmlns="http://schemas.openxmlformats.org/spreadsheetml/2006/main">
  <c r="H31" i="6" l="1"/>
  <c r="A31" i="6"/>
  <c r="E22" i="6"/>
  <c r="F22" i="6" s="1"/>
  <c r="G22" i="6" s="1"/>
  <c r="E21" i="6"/>
  <c r="F21" i="6" s="1"/>
  <c r="G21" i="6" s="1"/>
  <c r="G20" i="6"/>
  <c r="F20" i="6"/>
  <c r="E20" i="6"/>
  <c r="F19" i="6"/>
  <c r="G19" i="6" s="1"/>
  <c r="E19" i="6"/>
  <c r="D81" i="5"/>
  <c r="A81" i="5"/>
  <c r="D71" i="5"/>
  <c r="D70" i="5"/>
  <c r="D69" i="5"/>
  <c r="D68" i="5"/>
  <c r="D67" i="5"/>
  <c r="D66" i="5"/>
  <c r="D65" i="5"/>
  <c r="D64" i="5"/>
  <c r="D63" i="5"/>
  <c r="D62" i="5"/>
  <c r="D61" i="5"/>
  <c r="D60" i="5"/>
  <c r="D59" i="5"/>
  <c r="D58" i="5"/>
  <c r="D57" i="5"/>
  <c r="D56" i="5"/>
  <c r="D55" i="5"/>
  <c r="D54" i="5"/>
  <c r="D53" i="5"/>
  <c r="D52" i="5"/>
  <c r="D51" i="5"/>
  <c r="D50" i="5"/>
  <c r="D49" i="5"/>
  <c r="D48" i="5"/>
  <c r="D47" i="5"/>
  <c r="D46" i="5"/>
  <c r="D45" i="5"/>
  <c r="D44" i="5"/>
  <c r="D43" i="5"/>
  <c r="D42" i="5"/>
  <c r="D41" i="5"/>
  <c r="D40" i="5"/>
  <c r="D39" i="5"/>
  <c r="D38" i="5"/>
  <c r="D37" i="5"/>
  <c r="D36" i="5"/>
  <c r="D35" i="5"/>
  <c r="D34" i="5"/>
  <c r="D33" i="5"/>
  <c r="D32" i="5"/>
  <c r="D31" i="5"/>
  <c r="D30" i="5"/>
  <c r="D29" i="5"/>
  <c r="D28" i="5"/>
  <c r="D27" i="5"/>
  <c r="D26" i="5"/>
  <c r="D25" i="5"/>
  <c r="D24" i="5"/>
  <c r="D23" i="5"/>
  <c r="D22" i="5"/>
  <c r="D21" i="5"/>
  <c r="D20" i="5"/>
  <c r="D19" i="5"/>
  <c r="D18" i="5"/>
  <c r="D17" i="5"/>
  <c r="G60" i="4"/>
  <c r="G59" i="4"/>
  <c r="G58" i="4"/>
  <c r="G57" i="4"/>
  <c r="G56" i="4"/>
  <c r="G55" i="4"/>
  <c r="G54" i="4"/>
  <c r="G53" i="4"/>
  <c r="G52" i="4"/>
  <c r="G51" i="4"/>
  <c r="D50" i="4"/>
  <c r="D49" i="4"/>
  <c r="D48" i="4"/>
  <c r="D47" i="4"/>
  <c r="D46" i="4"/>
  <c r="D45" i="4"/>
  <c r="D44" i="4"/>
  <c r="D43" i="4"/>
  <c r="D42" i="4"/>
  <c r="D41" i="4"/>
  <c r="D40" i="4"/>
  <c r="T149" i="3"/>
  <c r="U149" i="3" s="1"/>
  <c r="V149" i="3" s="1"/>
  <c r="L149" i="3"/>
  <c r="M149" i="3" s="1"/>
  <c r="N149" i="3" s="1"/>
  <c r="I149" i="3"/>
  <c r="T148" i="3"/>
  <c r="U148" i="3" s="1"/>
  <c r="V148" i="3" s="1"/>
  <c r="L148" i="3"/>
  <c r="M148" i="3" s="1"/>
  <c r="N148" i="3" s="1"/>
  <c r="I148" i="3"/>
  <c r="T147" i="3"/>
  <c r="U147" i="3" s="1"/>
  <c r="V147" i="3" s="1"/>
  <c r="L147" i="3"/>
  <c r="M147" i="3" s="1"/>
  <c r="N147" i="3" s="1"/>
  <c r="I147" i="3"/>
  <c r="T146" i="3"/>
  <c r="U146" i="3" s="1"/>
  <c r="V146" i="3" s="1"/>
  <c r="M146" i="3"/>
  <c r="N146" i="3" s="1"/>
  <c r="T145" i="3"/>
  <c r="U145" i="3" s="1"/>
  <c r="V145" i="3" s="1"/>
  <c r="M145" i="3"/>
  <c r="N145" i="3" s="1"/>
  <c r="T144" i="3"/>
  <c r="U144" i="3" s="1"/>
  <c r="V144" i="3" s="1"/>
  <c r="M144" i="3"/>
  <c r="N144" i="3" s="1"/>
  <c r="T143" i="3"/>
  <c r="U143" i="3" s="1"/>
  <c r="V143" i="3" s="1"/>
  <c r="L143" i="3"/>
  <c r="M143" i="3" s="1"/>
  <c r="N143" i="3" s="1"/>
  <c r="I143" i="3"/>
  <c r="T142" i="3"/>
  <c r="U142" i="3" s="1"/>
  <c r="V142" i="3" s="1"/>
  <c r="L142" i="3"/>
  <c r="M142" i="3" s="1"/>
  <c r="N142" i="3" s="1"/>
  <c r="I142" i="3"/>
  <c r="R140" i="3"/>
  <c r="T140" i="3" s="1"/>
  <c r="L140" i="3"/>
  <c r="M140" i="3" s="1"/>
  <c r="N140" i="3" s="1"/>
  <c r="I140" i="3"/>
  <c r="R139" i="3"/>
  <c r="T139" i="3" s="1"/>
  <c r="L139" i="3"/>
  <c r="M139" i="3" s="1"/>
  <c r="N139" i="3" s="1"/>
  <c r="I139" i="3"/>
  <c r="R138" i="3"/>
  <c r="T138" i="3" s="1"/>
  <c r="L138" i="3"/>
  <c r="M138" i="3" s="1"/>
  <c r="N138" i="3" s="1"/>
  <c r="I138" i="3"/>
  <c r="R137" i="3"/>
  <c r="T137" i="3" s="1"/>
  <c r="L137" i="3"/>
  <c r="M137" i="3" s="1"/>
  <c r="N137" i="3" s="1"/>
  <c r="I137" i="3"/>
  <c r="R136" i="3"/>
  <c r="T136" i="3" s="1"/>
  <c r="L136" i="3"/>
  <c r="M136" i="3" s="1"/>
  <c r="N136" i="3" s="1"/>
  <c r="I136" i="3"/>
  <c r="R135" i="3"/>
  <c r="L135" i="3"/>
  <c r="M135" i="3" s="1"/>
  <c r="N135" i="3" s="1"/>
  <c r="I135" i="3"/>
  <c r="R134" i="3"/>
  <c r="T134" i="3" s="1"/>
  <c r="L134" i="3"/>
  <c r="M134" i="3" s="1"/>
  <c r="N134" i="3" s="1"/>
  <c r="I134" i="3"/>
  <c r="R133" i="3"/>
  <c r="T133" i="3" s="1"/>
  <c r="L133" i="3"/>
  <c r="M133" i="3" s="1"/>
  <c r="N133" i="3" s="1"/>
  <c r="I133" i="3"/>
  <c r="R132" i="3"/>
  <c r="T132" i="3" s="1"/>
  <c r="L132" i="3"/>
  <c r="M132" i="3" s="1"/>
  <c r="N132" i="3" s="1"/>
  <c r="I132" i="3"/>
  <c r="R131" i="3"/>
  <c r="T131" i="3" s="1"/>
  <c r="L131" i="3"/>
  <c r="M131" i="3" s="1"/>
  <c r="N131" i="3" s="1"/>
  <c r="I131" i="3"/>
  <c r="T128" i="3"/>
  <c r="U128" i="3" s="1"/>
  <c r="V128" i="3" s="1"/>
  <c r="L128" i="3"/>
  <c r="M128" i="3" s="1"/>
  <c r="N128" i="3" s="1"/>
  <c r="I128" i="3"/>
  <c r="T127" i="3"/>
  <c r="U127" i="3" s="1"/>
  <c r="V127" i="3" s="1"/>
  <c r="L127" i="3"/>
  <c r="M127" i="3" s="1"/>
  <c r="N127" i="3" s="1"/>
  <c r="I127" i="3"/>
  <c r="T126" i="3"/>
  <c r="U126" i="3" s="1"/>
  <c r="V126" i="3" s="1"/>
  <c r="L126" i="3"/>
  <c r="M126" i="3" s="1"/>
  <c r="N126" i="3" s="1"/>
  <c r="I126" i="3"/>
  <c r="T125" i="3"/>
  <c r="U125" i="3" s="1"/>
  <c r="V125" i="3" s="1"/>
  <c r="L125" i="3"/>
  <c r="M125" i="3" s="1"/>
  <c r="N125" i="3" s="1"/>
  <c r="I125" i="3"/>
  <c r="T124" i="3"/>
  <c r="U124" i="3" s="1"/>
  <c r="V124" i="3" s="1"/>
  <c r="L124" i="3"/>
  <c r="M124" i="3" s="1"/>
  <c r="N124" i="3" s="1"/>
  <c r="I124" i="3"/>
  <c r="T123" i="3"/>
  <c r="U123" i="3" s="1"/>
  <c r="V123" i="3" s="1"/>
  <c r="L123" i="3"/>
  <c r="M123" i="3" s="1"/>
  <c r="N123" i="3" s="1"/>
  <c r="I123" i="3"/>
  <c r="T122" i="3"/>
  <c r="U122" i="3" s="1"/>
  <c r="V122" i="3" s="1"/>
  <c r="L122" i="3"/>
  <c r="M122" i="3" s="1"/>
  <c r="N122" i="3" s="1"/>
  <c r="I122" i="3"/>
  <c r="T121" i="3"/>
  <c r="U121" i="3" s="1"/>
  <c r="V121" i="3" s="1"/>
  <c r="L121" i="3"/>
  <c r="M121" i="3" s="1"/>
  <c r="N121" i="3" s="1"/>
  <c r="I121" i="3"/>
  <c r="T120" i="3"/>
  <c r="U120" i="3" s="1"/>
  <c r="V120" i="3" s="1"/>
  <c r="L120" i="3"/>
  <c r="M120" i="3" s="1"/>
  <c r="N120" i="3" s="1"/>
  <c r="I120" i="3"/>
  <c r="T119" i="3"/>
  <c r="U119" i="3" s="1"/>
  <c r="V119" i="3" s="1"/>
  <c r="L119" i="3"/>
  <c r="M119" i="3" s="1"/>
  <c r="N119" i="3" s="1"/>
  <c r="I119" i="3"/>
  <c r="T117" i="3"/>
  <c r="U117" i="3" s="1"/>
  <c r="V117" i="3" s="1"/>
  <c r="L117" i="3"/>
  <c r="M117" i="3" s="1"/>
  <c r="N117" i="3" s="1"/>
  <c r="I117" i="3"/>
  <c r="T116" i="3"/>
  <c r="U116" i="3" s="1"/>
  <c r="V116" i="3" s="1"/>
  <c r="L116" i="3"/>
  <c r="M116" i="3" s="1"/>
  <c r="N116" i="3" s="1"/>
  <c r="I116" i="3"/>
  <c r="T115" i="3"/>
  <c r="U115" i="3" s="1"/>
  <c r="V115" i="3" s="1"/>
  <c r="L115" i="3"/>
  <c r="M115" i="3" s="1"/>
  <c r="N115" i="3" s="1"/>
  <c r="I115" i="3"/>
  <c r="T114" i="3"/>
  <c r="U114" i="3" s="1"/>
  <c r="V114" i="3" s="1"/>
  <c r="L114" i="3"/>
  <c r="M114" i="3" s="1"/>
  <c r="N114" i="3" s="1"/>
  <c r="I114" i="3"/>
  <c r="T113" i="3"/>
  <c r="U113" i="3" s="1"/>
  <c r="V113" i="3" s="1"/>
  <c r="L113" i="3"/>
  <c r="M113" i="3" s="1"/>
  <c r="N113" i="3" s="1"/>
  <c r="I113" i="3"/>
  <c r="T112" i="3"/>
  <c r="U112" i="3" s="1"/>
  <c r="V112" i="3" s="1"/>
  <c r="L112" i="3"/>
  <c r="M112" i="3" s="1"/>
  <c r="N112" i="3" s="1"/>
  <c r="I112" i="3"/>
  <c r="T111" i="3"/>
  <c r="U111" i="3" s="1"/>
  <c r="V111" i="3" s="1"/>
  <c r="L111" i="3"/>
  <c r="M111" i="3" s="1"/>
  <c r="N111" i="3" s="1"/>
  <c r="I111" i="3"/>
  <c r="T110" i="3"/>
  <c r="U110" i="3" s="1"/>
  <c r="V110" i="3" s="1"/>
  <c r="L110" i="3"/>
  <c r="M110" i="3" s="1"/>
  <c r="N110" i="3" s="1"/>
  <c r="I110" i="3"/>
  <c r="T109" i="3"/>
  <c r="U109" i="3" s="1"/>
  <c r="V109" i="3" s="1"/>
  <c r="L109" i="3"/>
  <c r="M109" i="3" s="1"/>
  <c r="N109" i="3" s="1"/>
  <c r="I109" i="3"/>
  <c r="T108" i="3"/>
  <c r="U108" i="3" s="1"/>
  <c r="V108" i="3" s="1"/>
  <c r="L108" i="3"/>
  <c r="M108" i="3" s="1"/>
  <c r="N108" i="3" s="1"/>
  <c r="I108" i="3"/>
  <c r="T106" i="3"/>
  <c r="U106" i="3" s="1"/>
  <c r="V106" i="3" s="1"/>
  <c r="L106" i="3"/>
  <c r="M106" i="3" s="1"/>
  <c r="N106" i="3" s="1"/>
  <c r="I106" i="3"/>
  <c r="R105" i="3"/>
  <c r="T105" i="3" s="1"/>
  <c r="L105" i="3"/>
  <c r="M105" i="3" s="1"/>
  <c r="N105" i="3" s="1"/>
  <c r="I105" i="3"/>
  <c r="T104" i="3"/>
  <c r="U104" i="3" s="1"/>
  <c r="V104" i="3" s="1"/>
  <c r="L104" i="3"/>
  <c r="M104" i="3" s="1"/>
  <c r="N104" i="3" s="1"/>
  <c r="I104" i="3"/>
  <c r="R103" i="3"/>
  <c r="L103" i="3"/>
  <c r="M103" i="3" s="1"/>
  <c r="N103" i="3" s="1"/>
  <c r="I103" i="3"/>
  <c r="T102" i="3"/>
  <c r="U102" i="3" s="1"/>
  <c r="V102" i="3" s="1"/>
  <c r="L102" i="3"/>
  <c r="M102" i="3" s="1"/>
  <c r="N102" i="3" s="1"/>
  <c r="I102" i="3"/>
  <c r="R101" i="3"/>
  <c r="T101" i="3" s="1"/>
  <c r="U101" i="3" s="1"/>
  <c r="V101" i="3" s="1"/>
  <c r="L101" i="3"/>
  <c r="M101" i="3" s="1"/>
  <c r="N101" i="3" s="1"/>
  <c r="I101" i="3"/>
  <c r="T100" i="3"/>
  <c r="U100" i="3" s="1"/>
  <c r="V100" i="3" s="1"/>
  <c r="L100" i="3"/>
  <c r="M100" i="3" s="1"/>
  <c r="N100" i="3" s="1"/>
  <c r="I100" i="3"/>
  <c r="R99" i="3"/>
  <c r="L99" i="3"/>
  <c r="M99" i="3" s="1"/>
  <c r="N99" i="3" s="1"/>
  <c r="I99" i="3"/>
  <c r="T98" i="3"/>
  <c r="U98" i="3" s="1"/>
  <c r="V98" i="3" s="1"/>
  <c r="L98" i="3"/>
  <c r="M98" i="3" s="1"/>
  <c r="N98" i="3" s="1"/>
  <c r="I98" i="3"/>
  <c r="R97" i="3"/>
  <c r="L97" i="3"/>
  <c r="M97" i="3" s="1"/>
  <c r="N97" i="3" s="1"/>
  <c r="I97" i="3"/>
  <c r="T96" i="3"/>
  <c r="U96" i="3" s="1"/>
  <c r="V96" i="3" s="1"/>
  <c r="L96" i="3"/>
  <c r="M96" i="3" s="1"/>
  <c r="N96" i="3" s="1"/>
  <c r="I96" i="3"/>
  <c r="R95" i="3"/>
  <c r="T95" i="3" s="1"/>
  <c r="L95" i="3"/>
  <c r="M95" i="3" s="1"/>
  <c r="N95" i="3" s="1"/>
  <c r="I95" i="3"/>
  <c r="T94" i="3"/>
  <c r="U94" i="3" s="1"/>
  <c r="V94" i="3" s="1"/>
  <c r="L94" i="3"/>
  <c r="M94" i="3" s="1"/>
  <c r="N94" i="3" s="1"/>
  <c r="I94" i="3"/>
  <c r="R93" i="3"/>
  <c r="T93" i="3" s="1"/>
  <c r="L93" i="3"/>
  <c r="M93" i="3" s="1"/>
  <c r="N93" i="3" s="1"/>
  <c r="I93" i="3"/>
  <c r="T92" i="3"/>
  <c r="U92" i="3" s="1"/>
  <c r="V92" i="3" s="1"/>
  <c r="L92" i="3"/>
  <c r="M92" i="3" s="1"/>
  <c r="N92" i="3" s="1"/>
  <c r="I92" i="3"/>
  <c r="R91" i="3"/>
  <c r="T91" i="3" s="1"/>
  <c r="U91" i="3" s="1"/>
  <c r="V91" i="3" s="1"/>
  <c r="L91" i="3"/>
  <c r="M91" i="3" s="1"/>
  <c r="N91" i="3" s="1"/>
  <c r="I91" i="3"/>
  <c r="T90" i="3"/>
  <c r="U90" i="3" s="1"/>
  <c r="V90" i="3" s="1"/>
  <c r="L90" i="3"/>
  <c r="M90" i="3" s="1"/>
  <c r="N90" i="3" s="1"/>
  <c r="I90" i="3"/>
  <c r="R89" i="3"/>
  <c r="T89" i="3" s="1"/>
  <c r="U89" i="3" s="1"/>
  <c r="V89" i="3" s="1"/>
  <c r="L89" i="3"/>
  <c r="M89" i="3" s="1"/>
  <c r="N89" i="3" s="1"/>
  <c r="I89" i="3"/>
  <c r="T87" i="3"/>
  <c r="U87" i="3" s="1"/>
  <c r="V87" i="3" s="1"/>
  <c r="L87" i="3"/>
  <c r="M87" i="3" s="1"/>
  <c r="N87" i="3" s="1"/>
  <c r="I87" i="3"/>
  <c r="T86" i="3"/>
  <c r="U86" i="3" s="1"/>
  <c r="V86" i="3" s="1"/>
  <c r="L86" i="3"/>
  <c r="M86" i="3" s="1"/>
  <c r="N86" i="3" s="1"/>
  <c r="I86" i="3"/>
  <c r="T85" i="3"/>
  <c r="U85" i="3" s="1"/>
  <c r="V85" i="3" s="1"/>
  <c r="L85" i="3"/>
  <c r="M85" i="3" s="1"/>
  <c r="N85" i="3" s="1"/>
  <c r="I85" i="3"/>
  <c r="T84" i="3"/>
  <c r="U84" i="3" s="1"/>
  <c r="V84" i="3" s="1"/>
  <c r="L84" i="3"/>
  <c r="M84" i="3" s="1"/>
  <c r="N84" i="3" s="1"/>
  <c r="I84" i="3"/>
  <c r="T83" i="3"/>
  <c r="U83" i="3" s="1"/>
  <c r="V83" i="3" s="1"/>
  <c r="L83" i="3"/>
  <c r="M83" i="3" s="1"/>
  <c r="N83" i="3" s="1"/>
  <c r="I83" i="3"/>
  <c r="T82" i="3"/>
  <c r="U82" i="3" s="1"/>
  <c r="V82" i="3" s="1"/>
  <c r="L82" i="3"/>
  <c r="M82" i="3" s="1"/>
  <c r="N82" i="3" s="1"/>
  <c r="I82" i="3"/>
  <c r="T81" i="3"/>
  <c r="U81" i="3" s="1"/>
  <c r="V81" i="3" s="1"/>
  <c r="L81" i="3"/>
  <c r="M81" i="3" s="1"/>
  <c r="N81" i="3" s="1"/>
  <c r="I81" i="3"/>
  <c r="T79" i="3"/>
  <c r="U79" i="3" s="1"/>
  <c r="V79" i="3" s="1"/>
  <c r="L79" i="3"/>
  <c r="M79" i="3" s="1"/>
  <c r="N79" i="3" s="1"/>
  <c r="I79" i="3"/>
  <c r="T78" i="3"/>
  <c r="U78" i="3" s="1"/>
  <c r="V78" i="3" s="1"/>
  <c r="L78" i="3"/>
  <c r="M78" i="3" s="1"/>
  <c r="N78" i="3" s="1"/>
  <c r="I78" i="3"/>
  <c r="T77" i="3"/>
  <c r="U77" i="3" s="1"/>
  <c r="V77" i="3" s="1"/>
  <c r="L77" i="3"/>
  <c r="M77" i="3" s="1"/>
  <c r="N77" i="3" s="1"/>
  <c r="I77" i="3"/>
  <c r="T76" i="3"/>
  <c r="U76" i="3" s="1"/>
  <c r="V76" i="3" s="1"/>
  <c r="L76" i="3"/>
  <c r="M76" i="3" s="1"/>
  <c r="N76" i="3" s="1"/>
  <c r="I76" i="3"/>
  <c r="T75" i="3"/>
  <c r="U75" i="3" s="1"/>
  <c r="V75" i="3" s="1"/>
  <c r="L75" i="3"/>
  <c r="M75" i="3" s="1"/>
  <c r="N75" i="3" s="1"/>
  <c r="I75" i="3"/>
  <c r="T74" i="3"/>
  <c r="U74" i="3" s="1"/>
  <c r="V74" i="3" s="1"/>
  <c r="L74" i="3"/>
  <c r="M74" i="3" s="1"/>
  <c r="N74" i="3" s="1"/>
  <c r="I74" i="3"/>
  <c r="L73" i="3"/>
  <c r="M73" i="3" s="1"/>
  <c r="O73" i="3" s="1"/>
  <c r="I73" i="3"/>
  <c r="L72" i="3"/>
  <c r="M72" i="3" s="1"/>
  <c r="I72" i="3"/>
  <c r="L71" i="3"/>
  <c r="M71" i="3" s="1"/>
  <c r="N71" i="3" s="1"/>
  <c r="T71" i="3" s="1"/>
  <c r="I71" i="3"/>
  <c r="L70" i="3"/>
  <c r="M70" i="3" s="1"/>
  <c r="O70" i="3" s="1"/>
  <c r="I70" i="3"/>
  <c r="R68" i="3"/>
  <c r="T68" i="3" s="1"/>
  <c r="L68" i="3"/>
  <c r="M68" i="3" s="1"/>
  <c r="N68" i="3" s="1"/>
  <c r="I68" i="3"/>
  <c r="R67" i="3"/>
  <c r="T67" i="3" s="1"/>
  <c r="L67" i="3"/>
  <c r="M67" i="3" s="1"/>
  <c r="N67" i="3" s="1"/>
  <c r="I67" i="3"/>
  <c r="R66" i="3"/>
  <c r="T66" i="3" s="1"/>
  <c r="L66" i="3"/>
  <c r="M66" i="3" s="1"/>
  <c r="N66" i="3" s="1"/>
  <c r="I66" i="3"/>
  <c r="T65" i="3"/>
  <c r="U65" i="3" s="1"/>
  <c r="V65" i="3" s="1"/>
  <c r="L65" i="3"/>
  <c r="M65" i="3" s="1"/>
  <c r="N65" i="3" s="1"/>
  <c r="I65" i="3"/>
  <c r="T64" i="3"/>
  <c r="U64" i="3" s="1"/>
  <c r="V64" i="3" s="1"/>
  <c r="L64" i="3"/>
  <c r="M64" i="3" s="1"/>
  <c r="N64" i="3" s="1"/>
  <c r="I64" i="3"/>
  <c r="T63" i="3"/>
  <c r="U63" i="3" s="1"/>
  <c r="V63" i="3" s="1"/>
  <c r="L63" i="3"/>
  <c r="M63" i="3" s="1"/>
  <c r="N63" i="3" s="1"/>
  <c r="I63" i="3"/>
  <c r="T62" i="3"/>
  <c r="U62" i="3" s="1"/>
  <c r="V62" i="3" s="1"/>
  <c r="L62" i="3"/>
  <c r="M62" i="3" s="1"/>
  <c r="N62" i="3" s="1"/>
  <c r="I62" i="3"/>
  <c r="T61" i="3"/>
  <c r="U61" i="3" s="1"/>
  <c r="V61" i="3" s="1"/>
  <c r="L61" i="3"/>
  <c r="M61" i="3" s="1"/>
  <c r="N61" i="3" s="1"/>
  <c r="I61" i="3"/>
  <c r="T60" i="3"/>
  <c r="U60" i="3" s="1"/>
  <c r="V60" i="3" s="1"/>
  <c r="L60" i="3"/>
  <c r="M60" i="3" s="1"/>
  <c r="N60" i="3" s="1"/>
  <c r="I60" i="3"/>
  <c r="T59" i="3"/>
  <c r="U59" i="3" s="1"/>
  <c r="V59" i="3" s="1"/>
  <c r="L59" i="3"/>
  <c r="M59" i="3" s="1"/>
  <c r="N59" i="3" s="1"/>
  <c r="I59" i="3"/>
  <c r="T58" i="3"/>
  <c r="U58" i="3" s="1"/>
  <c r="V58" i="3" s="1"/>
  <c r="L58" i="3"/>
  <c r="M58" i="3" s="1"/>
  <c r="N58" i="3" s="1"/>
  <c r="I58" i="3"/>
  <c r="T57" i="3"/>
  <c r="U57" i="3" s="1"/>
  <c r="V57" i="3" s="1"/>
  <c r="L57" i="3"/>
  <c r="M57" i="3" s="1"/>
  <c r="N57" i="3" s="1"/>
  <c r="I57" i="3"/>
  <c r="T56" i="3"/>
  <c r="U56" i="3" s="1"/>
  <c r="V56" i="3" s="1"/>
  <c r="L56" i="3"/>
  <c r="M56" i="3" s="1"/>
  <c r="N56" i="3" s="1"/>
  <c r="I56" i="3"/>
  <c r="T54" i="3"/>
  <c r="U54" i="3" s="1"/>
  <c r="V54" i="3" s="1"/>
  <c r="L54" i="3"/>
  <c r="M54" i="3" s="1"/>
  <c r="N54" i="3" s="1"/>
  <c r="I54" i="3"/>
  <c r="R53" i="3"/>
  <c r="T53" i="3" s="1"/>
  <c r="L53" i="3"/>
  <c r="M53" i="3" s="1"/>
  <c r="N53" i="3" s="1"/>
  <c r="I53" i="3"/>
  <c r="T52" i="3"/>
  <c r="U52" i="3" s="1"/>
  <c r="V52" i="3" s="1"/>
  <c r="L52" i="3"/>
  <c r="M52" i="3" s="1"/>
  <c r="N52" i="3" s="1"/>
  <c r="I52" i="3"/>
  <c r="R51" i="3"/>
  <c r="L51" i="3"/>
  <c r="M51" i="3" s="1"/>
  <c r="N51" i="3" s="1"/>
  <c r="I51" i="3"/>
  <c r="T50" i="3"/>
  <c r="U50" i="3" s="1"/>
  <c r="V50" i="3" s="1"/>
  <c r="L50" i="3"/>
  <c r="M50" i="3" s="1"/>
  <c r="N50" i="3" s="1"/>
  <c r="I50" i="3"/>
  <c r="R49" i="3"/>
  <c r="L49" i="3"/>
  <c r="M49" i="3" s="1"/>
  <c r="N49" i="3" s="1"/>
  <c r="I49" i="3"/>
  <c r="T48" i="3"/>
  <c r="U48" i="3" s="1"/>
  <c r="V48" i="3" s="1"/>
  <c r="L48" i="3"/>
  <c r="M48" i="3" s="1"/>
  <c r="N48" i="3" s="1"/>
  <c r="I48" i="3"/>
  <c r="R47" i="3"/>
  <c r="T47" i="3" s="1"/>
  <c r="L47" i="3"/>
  <c r="M47" i="3" s="1"/>
  <c r="N47" i="3" s="1"/>
  <c r="I47" i="3"/>
  <c r="T46" i="3"/>
  <c r="U46" i="3" s="1"/>
  <c r="V46" i="3" s="1"/>
  <c r="L46" i="3"/>
  <c r="M46" i="3" s="1"/>
  <c r="N46" i="3" s="1"/>
  <c r="I46" i="3"/>
  <c r="R45" i="3"/>
  <c r="L45" i="3"/>
  <c r="M45" i="3" s="1"/>
  <c r="N45" i="3" s="1"/>
  <c r="I45" i="3"/>
  <c r="T44" i="3"/>
  <c r="U44" i="3" s="1"/>
  <c r="V44" i="3" s="1"/>
  <c r="L44" i="3"/>
  <c r="M44" i="3" s="1"/>
  <c r="N44" i="3" s="1"/>
  <c r="I44" i="3"/>
  <c r="R43" i="3"/>
  <c r="L43" i="3"/>
  <c r="M43" i="3" s="1"/>
  <c r="N43" i="3" s="1"/>
  <c r="I43" i="3"/>
  <c r="T42" i="3"/>
  <c r="U42" i="3" s="1"/>
  <c r="V42" i="3" s="1"/>
  <c r="L42" i="3"/>
  <c r="M42" i="3" s="1"/>
  <c r="N42" i="3" s="1"/>
  <c r="I42" i="3"/>
  <c r="R41" i="3"/>
  <c r="T41" i="3" s="1"/>
  <c r="L41" i="3"/>
  <c r="M41" i="3" s="1"/>
  <c r="N41" i="3" s="1"/>
  <c r="I41" i="3"/>
  <c r="T40" i="3"/>
  <c r="U40" i="3" s="1"/>
  <c r="V40" i="3" s="1"/>
  <c r="L40" i="3"/>
  <c r="M40" i="3" s="1"/>
  <c r="N40" i="3" s="1"/>
  <c r="I40" i="3"/>
  <c r="R39" i="3"/>
  <c r="T39" i="3" s="1"/>
  <c r="L39" i="3"/>
  <c r="M39" i="3" s="1"/>
  <c r="N39" i="3" s="1"/>
  <c r="I39" i="3"/>
  <c r="T38" i="3"/>
  <c r="U38" i="3" s="1"/>
  <c r="V38" i="3" s="1"/>
  <c r="L38" i="3"/>
  <c r="M38" i="3" s="1"/>
  <c r="N38" i="3" s="1"/>
  <c r="I38" i="3"/>
  <c r="R37" i="3"/>
  <c r="L37" i="3"/>
  <c r="M37" i="3" s="1"/>
  <c r="N37" i="3" s="1"/>
  <c r="I37" i="3"/>
  <c r="T36" i="3"/>
  <c r="U36" i="3" s="1"/>
  <c r="V36" i="3" s="1"/>
  <c r="L36" i="3"/>
  <c r="M36" i="3" s="1"/>
  <c r="N36" i="3" s="1"/>
  <c r="I36" i="3"/>
  <c r="R35" i="3"/>
  <c r="L35" i="3"/>
  <c r="M35" i="3" s="1"/>
  <c r="N35" i="3" s="1"/>
  <c r="I35" i="3"/>
  <c r="T34" i="3"/>
  <c r="U34" i="3" s="1"/>
  <c r="V34" i="3" s="1"/>
  <c r="L34" i="3"/>
  <c r="M34" i="3" s="1"/>
  <c r="N34" i="3" s="1"/>
  <c r="I34" i="3"/>
  <c r="R33" i="3"/>
  <c r="L33" i="3"/>
  <c r="M33" i="3" s="1"/>
  <c r="N33" i="3" s="1"/>
  <c r="I33" i="3"/>
  <c r="T32" i="3"/>
  <c r="U32" i="3" s="1"/>
  <c r="V32" i="3" s="1"/>
  <c r="L32" i="3"/>
  <c r="M32" i="3" s="1"/>
  <c r="N32" i="3" s="1"/>
  <c r="I32" i="3"/>
  <c r="R31" i="3"/>
  <c r="L31" i="3"/>
  <c r="M31" i="3" s="1"/>
  <c r="N31" i="3" s="1"/>
  <c r="I31" i="3"/>
  <c r="T30" i="3"/>
  <c r="U30" i="3" s="1"/>
  <c r="V30" i="3" s="1"/>
  <c r="L30" i="3"/>
  <c r="M30" i="3" s="1"/>
  <c r="N30" i="3" s="1"/>
  <c r="I30" i="3"/>
  <c r="R29" i="3"/>
  <c r="T29" i="3" s="1"/>
  <c r="U29" i="3" s="1"/>
  <c r="V29" i="3" s="1"/>
  <c r="L29" i="3"/>
  <c r="M29" i="3" s="1"/>
  <c r="N29" i="3" s="1"/>
  <c r="I29" i="3"/>
  <c r="T28" i="3"/>
  <c r="U28" i="3" s="1"/>
  <c r="V28" i="3" s="1"/>
  <c r="L28" i="3"/>
  <c r="M28" i="3" s="1"/>
  <c r="N28" i="3" s="1"/>
  <c r="I28" i="3"/>
  <c r="R27" i="3"/>
  <c r="T27" i="3" s="1"/>
  <c r="L27" i="3"/>
  <c r="M27" i="3" s="1"/>
  <c r="N27" i="3" s="1"/>
  <c r="I27" i="3"/>
  <c r="T26" i="3"/>
  <c r="U26" i="3" s="1"/>
  <c r="V26" i="3" s="1"/>
  <c r="L26" i="3"/>
  <c r="M26" i="3" s="1"/>
  <c r="N26" i="3" s="1"/>
  <c r="I26" i="3"/>
  <c r="R25" i="3"/>
  <c r="L25" i="3"/>
  <c r="M25" i="3" s="1"/>
  <c r="N25" i="3" s="1"/>
  <c r="I25" i="3"/>
  <c r="T24" i="3"/>
  <c r="U24" i="3" s="1"/>
  <c r="V24" i="3" s="1"/>
  <c r="L24" i="3"/>
  <c r="M24" i="3" s="1"/>
  <c r="N24" i="3" s="1"/>
  <c r="I24" i="3"/>
  <c r="R23" i="3"/>
  <c r="T23" i="3" s="1"/>
  <c r="L23" i="3"/>
  <c r="M23" i="3" s="1"/>
  <c r="N23" i="3" s="1"/>
  <c r="I23" i="3"/>
  <c r="T22" i="3"/>
  <c r="U22" i="3" s="1"/>
  <c r="V22" i="3" s="1"/>
  <c r="L22" i="3"/>
  <c r="M22" i="3" s="1"/>
  <c r="N22" i="3" s="1"/>
  <c r="I22" i="3"/>
  <c r="R21" i="3"/>
  <c r="T21" i="3" s="1"/>
  <c r="U21" i="3" s="1"/>
  <c r="V21" i="3" s="1"/>
  <c r="L21" i="3"/>
  <c r="M21" i="3" s="1"/>
  <c r="N21" i="3" s="1"/>
  <c r="I21" i="3"/>
  <c r="T20" i="3"/>
  <c r="U20" i="3" s="1"/>
  <c r="V20" i="3" s="1"/>
  <c r="L20" i="3"/>
  <c r="M20" i="3" s="1"/>
  <c r="N20" i="3" s="1"/>
  <c r="I20" i="3"/>
  <c r="R19" i="3"/>
  <c r="T19" i="3" s="1"/>
  <c r="L19" i="3"/>
  <c r="M19" i="3" s="1"/>
  <c r="N19" i="3" s="1"/>
  <c r="I19" i="3"/>
  <c r="N17" i="3"/>
  <c r="T17" i="3" s="1"/>
  <c r="U41" i="3" l="1"/>
  <c r="V41" i="3" s="1"/>
  <c r="U68" i="3"/>
  <c r="V68" i="3" s="1"/>
  <c r="O71" i="3"/>
  <c r="R71" i="3" s="1"/>
  <c r="U66" i="3"/>
  <c r="V66" i="3" s="1"/>
  <c r="U136" i="3"/>
  <c r="V136" i="3" s="1"/>
  <c r="U67" i="3"/>
  <c r="V67" i="3" s="1"/>
  <c r="U23" i="3"/>
  <c r="V23" i="3" s="1"/>
  <c r="T35" i="3"/>
  <c r="U35" i="3" s="1"/>
  <c r="V35" i="3" s="1"/>
  <c r="T43" i="3"/>
  <c r="U43" i="3" s="1"/>
  <c r="V43" i="3" s="1"/>
  <c r="T49" i="3"/>
  <c r="U49" i="3" s="1"/>
  <c r="V49" i="3" s="1"/>
  <c r="U53" i="3"/>
  <c r="V53" i="3" s="1"/>
  <c r="N70" i="3"/>
  <c r="Q70" i="3" s="1"/>
  <c r="U95" i="3"/>
  <c r="V95" i="3" s="1"/>
  <c r="T135" i="3"/>
  <c r="U135" i="3" s="1"/>
  <c r="V135" i="3" s="1"/>
  <c r="U47" i="3"/>
  <c r="V47" i="3" s="1"/>
  <c r="T99" i="3"/>
  <c r="U99" i="3" s="1"/>
  <c r="V99" i="3" s="1"/>
  <c r="T103" i="3"/>
  <c r="U103" i="3" s="1"/>
  <c r="V103" i="3" s="1"/>
  <c r="U137" i="3"/>
  <c r="V137" i="3" s="1"/>
  <c r="U138" i="3"/>
  <c r="V138" i="3" s="1"/>
  <c r="U139" i="3"/>
  <c r="V139" i="3" s="1"/>
  <c r="U140" i="3"/>
  <c r="V140" i="3" s="1"/>
  <c r="T31" i="3"/>
  <c r="U31" i="3" s="1"/>
  <c r="V31" i="3" s="1"/>
  <c r="R70" i="3"/>
  <c r="R73" i="3"/>
  <c r="U17" i="3"/>
  <c r="V17" i="3" s="1"/>
  <c r="U19" i="3"/>
  <c r="V19" i="3" s="1"/>
  <c r="T25" i="3"/>
  <c r="U25" i="3" s="1"/>
  <c r="V25" i="3" s="1"/>
  <c r="T37" i="3"/>
  <c r="U37" i="3" s="1"/>
  <c r="V37" i="3" s="1"/>
  <c r="U39" i="3"/>
  <c r="V39" i="3" s="1"/>
  <c r="O72" i="3"/>
  <c r="N72" i="3"/>
  <c r="U27" i="3"/>
  <c r="V27" i="3" s="1"/>
  <c r="T33" i="3"/>
  <c r="U33" i="3" s="1"/>
  <c r="V33" i="3" s="1"/>
  <c r="T45" i="3"/>
  <c r="U45" i="3" s="1"/>
  <c r="V45" i="3" s="1"/>
  <c r="T51" i="3"/>
  <c r="U51" i="3" s="1"/>
  <c r="V51" i="3" s="1"/>
  <c r="P71" i="3"/>
  <c r="U71" i="3"/>
  <c r="V71" i="3" s="1"/>
  <c r="N73" i="3"/>
  <c r="Q71" i="3"/>
  <c r="T97" i="3"/>
  <c r="U97" i="3" s="1"/>
  <c r="V97" i="3" s="1"/>
  <c r="U93" i="3"/>
  <c r="V93" i="3" s="1"/>
  <c r="U105" i="3"/>
  <c r="V105" i="3" s="1"/>
  <c r="U131" i="3"/>
  <c r="V131" i="3" s="1"/>
  <c r="U132" i="3"/>
  <c r="V132" i="3" s="1"/>
  <c r="U133" i="3"/>
  <c r="V133" i="3" s="1"/>
  <c r="U134" i="3"/>
  <c r="V134" i="3" s="1"/>
  <c r="P70" i="3" l="1"/>
  <c r="T70" i="3"/>
  <c r="U70" i="3" s="1"/>
  <c r="V70" i="3" s="1"/>
  <c r="P73" i="3"/>
  <c r="T73" i="3"/>
  <c r="U73" i="3" s="1"/>
  <c r="V73" i="3" s="1"/>
  <c r="Q73" i="3"/>
  <c r="T72" i="3"/>
  <c r="U72" i="3" s="1"/>
  <c r="V72" i="3" s="1"/>
  <c r="Q72" i="3"/>
  <c r="P72" i="3"/>
  <c r="R72" i="3"/>
</calcChain>
</file>

<file path=xl/sharedStrings.xml><?xml version="1.0" encoding="utf-8"?>
<sst xmlns="http://schemas.openxmlformats.org/spreadsheetml/2006/main" count="2575" uniqueCount="1826">
  <si>
    <t>"УТВЕРЖДАЮ"</t>
  </si>
  <si>
    <t>Директор ОАО"Ольса"</t>
  </si>
  <si>
    <t>Е.Э.Богданович</t>
  </si>
  <si>
    <t xml:space="preserve">"    "                               </t>
  </si>
  <si>
    <t xml:space="preserve">                    2026г</t>
  </si>
  <si>
    <t>ПРЕЙСКУРАНТ РОЗНИЧНЫХ ЦЕН</t>
  </si>
  <si>
    <t>№5 от 1МАЯ 2026 года</t>
  </si>
  <si>
    <t>на продукцию ,производимую ОАО "Ольса"</t>
  </si>
  <si>
    <t>Цены на условиях FCA</t>
  </si>
  <si>
    <t>дата введения 01.05.2026г.</t>
  </si>
  <si>
    <t>1,03,2025</t>
  </si>
  <si>
    <t>1,12,25</t>
  </si>
  <si>
    <t>Наименование ,название,краткая характеристика изделий</t>
  </si>
  <si>
    <t>Артикул</t>
  </si>
  <si>
    <t>КД</t>
  </si>
  <si>
    <t>ТУ,ГОСТ</t>
  </si>
  <si>
    <t xml:space="preserve">Цена без
 НДС </t>
  </si>
  <si>
    <t>Цена с НДС</t>
  </si>
  <si>
    <t>Розничная цена                 с НДС</t>
  </si>
  <si>
    <t xml:space="preserve">Кровати металлические  раскладные </t>
  </si>
  <si>
    <r>
      <t xml:space="preserve">"Стефания" матрац жесткий   </t>
    </r>
    <r>
      <rPr>
        <sz val="9"/>
        <rFont val="Arial Cyr"/>
        <charset val="204"/>
      </rPr>
      <t/>
    </r>
  </si>
  <si>
    <t>с85а, с85а/44,с85а/134  с85а/62  с85а/123,с1557</t>
  </si>
  <si>
    <t>КР 60.93.00.000-04</t>
  </si>
  <si>
    <t>ТУ ВУ 700049597.035-2007</t>
  </si>
  <si>
    <t xml:space="preserve">"Стефания" матрац мягкий   s-10    </t>
  </si>
  <si>
    <t>с86а, с86а/120, с86а/134, c86а/123</t>
  </si>
  <si>
    <t>КР 60.93.00.000-03</t>
  </si>
  <si>
    <t xml:space="preserve">"Стефания" матрац мягкий   крошка s-60  </t>
  </si>
  <si>
    <t>с88а,с88а/44,c88а/74,с1558,с88а/136</t>
  </si>
  <si>
    <t>КР 60.93.00.000-05</t>
  </si>
  <si>
    <t xml:space="preserve">"Стефания" матрац текстилен  </t>
  </si>
  <si>
    <t>с454</t>
  </si>
  <si>
    <t>КР 60.93.00.000</t>
  </si>
  <si>
    <t xml:space="preserve">"Стефания" матрац мягкий      </t>
  </si>
  <si>
    <t>с404</t>
  </si>
  <si>
    <t>"Стефания" м-ц жест.  ( уп-ка гофрокартон+пленка т/у)</t>
  </si>
  <si>
    <t>с85а/44,с85а/123,с85а/167,с1570,с1581</t>
  </si>
  <si>
    <t>"Стефания" м-ц мягк s=10.  ( уп-ка гофрокартон+пленка т/у)</t>
  </si>
  <si>
    <t xml:space="preserve">с86а,с86а/120       с86а/123                 с86а/13, с1571    </t>
  </si>
  <si>
    <t>"Стефания" м-ц мягкий   крошка s-60  ( уп-ка гофрокартон+пленка т/у)</t>
  </si>
  <si>
    <t>с88а, с88а/12, с88а/44, с88а/74, с1572</t>
  </si>
  <si>
    <t>"Селена-2" м-ц мягкий   крошка s-60  ( уп-ка гофрокартон+пленка т/у)</t>
  </si>
  <si>
    <t>с1677</t>
  </si>
  <si>
    <t>"Стефания" матрац мягкий (уп-ка гофрокартон+пленка т/у)</t>
  </si>
  <si>
    <t>с404а</t>
  </si>
  <si>
    <t xml:space="preserve">"Селена" матрац жесткий   </t>
  </si>
  <si>
    <t>с1223</t>
  </si>
  <si>
    <t>ИЯУБ33.20.00.000</t>
  </si>
  <si>
    <t xml:space="preserve">"Стефания" матрац жесткий   </t>
  </si>
  <si>
    <t>с85б</t>
  </si>
  <si>
    <t xml:space="preserve">"Стефания" м-ц мягкий   крошка s-60 </t>
  </si>
  <si>
    <t>с88б,с88б/12</t>
  </si>
  <si>
    <t xml:space="preserve">"Стефания" м-ц мягкий   </t>
  </si>
  <si>
    <t>с404б</t>
  </si>
  <si>
    <t>"Надин" матрац жесткий</t>
  </si>
  <si>
    <t>с407,с407/70,с407/89,с407/140,с407/165,с407/166,с1569 c1701</t>
  </si>
  <si>
    <t>ИЯУБ11.13.00.000</t>
  </si>
  <si>
    <t>"Надин" матрац мягкий   s-10</t>
  </si>
  <si>
    <t>с408,с408/70,   с408/71,с408/73,с408/82/1  с408/118 с408/62</t>
  </si>
  <si>
    <t>"Надин" матрац текстилен</t>
  </si>
  <si>
    <t>с452</t>
  </si>
  <si>
    <t>"Надин" матрац мягкий   крошка s-60</t>
  </si>
  <si>
    <t>с648,с648/70,с648/71, с648/90,с648/92, с648/93/1</t>
  </si>
  <si>
    <t>"Надин" матрац мягкий   s-50</t>
  </si>
  <si>
    <t>с649,649/12.с649/70</t>
  </si>
  <si>
    <t>"Надин" матрац мягкий   крошка s-60(уп-ка гофрокартон+пленка т/у)</t>
  </si>
  <si>
    <t>с648/70, с648/71,с648/89,c648/90,с648/92,с648/120,             с1568</t>
  </si>
  <si>
    <t>Кровать раскладная "Лидия"матрац жесткий  со съемным матрацем крошка  (РБ)</t>
  </si>
  <si>
    <t>c1340</t>
  </si>
  <si>
    <t>ИЯУБ9.22.00.000</t>
  </si>
  <si>
    <t>"Надин" матрац мягкий   s-50 (уп-ка гофрокартон+пленка т/у)</t>
  </si>
  <si>
    <t>с649,649/12</t>
  </si>
  <si>
    <t>Кровати металлические раскладные для детей</t>
  </si>
  <si>
    <t>"Юниор"  матрац жесткий</t>
  </si>
  <si>
    <t>с89, с89/44,с89/87,с89/136,с89/141 с89/89</t>
  </si>
  <si>
    <t>И 5.96.00.00.000</t>
  </si>
  <si>
    <t>"Юниор"  матрац мягкий S-10</t>
  </si>
  <si>
    <t>с 89м ,с89м/136 с89м/141</t>
  </si>
  <si>
    <t>И 5.96.00.00.00-01</t>
  </si>
  <si>
    <t xml:space="preserve">"Юнга"    с ламелями </t>
  </si>
  <si>
    <t>с451,с451/44</t>
  </si>
  <si>
    <t>ИЯУБ1.12.00.000</t>
  </si>
  <si>
    <t>с89, с89/44, с89/87, с89/136, с89/141</t>
  </si>
  <si>
    <r>
      <t>"Юниор"  матрац мягкий S-10</t>
    </r>
    <r>
      <rPr>
        <sz val="11"/>
        <rFont val="Arial Cyr"/>
        <charset val="204"/>
      </rPr>
      <t>(уп-ка гофрокартон+пленка т/у)</t>
    </r>
  </si>
  <si>
    <t>с 89м, с89м/136, с89м/141</t>
  </si>
  <si>
    <t>Кровать-кресло</t>
  </si>
  <si>
    <t>"Лира"  матрац мягкий (крошка)s-60</t>
  </si>
  <si>
    <t>с210,с210/74, с210/119,с210/122, с210/29/1,с210/144</t>
  </si>
  <si>
    <t>ИЯУБ18.03.00.000</t>
  </si>
  <si>
    <r>
      <t>"Лира"  матрац мягкий (крошка)s-60</t>
    </r>
    <r>
      <rPr>
        <sz val="10"/>
        <rFont val="Arial Cyr"/>
        <family val="2"/>
        <charset val="204"/>
      </rPr>
      <t>(уп-ка 1шт коробка-гофропилотка)</t>
    </r>
  </si>
  <si>
    <t>с210,с210/74,с210/119,с210/122,с210/144,с210/166,с1573</t>
  </si>
  <si>
    <t>Кровати-тумбы</t>
  </si>
  <si>
    <t>"Юлия"      матрац мягкий (крошка)</t>
  </si>
  <si>
    <t>с5п</t>
  </si>
  <si>
    <t>И 3.92.00.000</t>
  </si>
  <si>
    <t>ТУ РБ 05894597.001-97</t>
  </si>
  <si>
    <t>"Юлия "     матрац мягкий лист s-50</t>
  </si>
  <si>
    <t>c5л,с5л/144</t>
  </si>
  <si>
    <t>"Отдых"    матрац мягкий лист s-50</t>
  </si>
  <si>
    <t>с4  с4/70    с759</t>
  </si>
  <si>
    <t>И3.12.00.000</t>
  </si>
  <si>
    <t>"Дакота"    матрац мягкий лист s-50</t>
  </si>
  <si>
    <t>с1250</t>
  </si>
  <si>
    <t>ИЯУБ48.20.00.000</t>
  </si>
  <si>
    <t>"Верона"   матрац мягкий лист s-50</t>
  </si>
  <si>
    <t>с401,401/12,с401/71,    с401/140</t>
  </si>
  <si>
    <t>ИЯУБ4.12.00.000</t>
  </si>
  <si>
    <t>"Эллис"   матрац мягкий лист s-50</t>
  </si>
  <si>
    <t>с1222</t>
  </si>
  <si>
    <t>ИЯУБ32.20.00.000</t>
  </si>
  <si>
    <t>"Вилия"   матрац мягкий лист s-50</t>
  </si>
  <si>
    <t>с445, с445/70, с445/72, с1574, с1702</t>
  </si>
  <si>
    <t>ИЯУБ2.11.00.000</t>
  </si>
  <si>
    <t xml:space="preserve">"Валлетта" матрац мягкий лист s-80  </t>
  </si>
  <si>
    <t>с816, с816/17, с816/72, с816/107</t>
  </si>
  <si>
    <t>ИЯУБ11.16.00.000</t>
  </si>
  <si>
    <t>726-17-1139,                                                            726-19-1050</t>
  </si>
  <si>
    <t>ИЯУБ17.16.00.000</t>
  </si>
  <si>
    <t>"Валлетта-2" (с механизмом раскладывания)</t>
  </si>
  <si>
    <t>с939,с939/72</t>
  </si>
  <si>
    <t>ИЯУБ20.16.00.000</t>
  </si>
  <si>
    <t>"Лорена"</t>
  </si>
  <si>
    <t>с983,с983/106</t>
  </si>
  <si>
    <t>ИЯУБ33.17.00.000</t>
  </si>
  <si>
    <r>
      <rPr>
        <b/>
        <sz val="12"/>
        <rFont val="Arial Cyr"/>
        <charset val="204"/>
      </rPr>
      <t xml:space="preserve">Кровать трансформер </t>
    </r>
    <r>
      <rPr>
        <sz val="12"/>
        <rFont val="Arial Cyr"/>
        <family val="2"/>
        <charset val="204"/>
      </rPr>
      <t>"KRISTIN"</t>
    </r>
  </si>
  <si>
    <t>с940</t>
  </si>
  <si>
    <t>ИЯУБ30.17.00.000</t>
  </si>
  <si>
    <t xml:space="preserve">Мягкий складной пуф  </t>
  </si>
  <si>
    <t>с1744</t>
  </si>
  <si>
    <t>ИЯУБ5.25.00.000</t>
  </si>
  <si>
    <t>Кресла складные</t>
  </si>
  <si>
    <t xml:space="preserve">"Фольварк"   матрац жесткий </t>
  </si>
  <si>
    <t>с80а,564/66,с564/140,с564/145,с564/146,с564/92,с564/95,с564/67,с564/82/1</t>
  </si>
  <si>
    <t>И 15.91.00.000</t>
  </si>
  <si>
    <t>ТУ РБ 05894597.005-96</t>
  </si>
  <si>
    <r>
      <t>"Фольварк"   матрац жесткий</t>
    </r>
    <r>
      <rPr>
        <sz val="12"/>
        <rFont val="Arial Cyr"/>
        <charset val="204"/>
      </rPr>
      <t xml:space="preserve"> (уп-ка по1шт гофрокартон+пленка т/у)</t>
    </r>
  </si>
  <si>
    <r>
      <t>с564/140,с564/145,с564/146,с564/92,с564/95,с564/67, с564/82/1</t>
    </r>
    <r>
      <rPr>
        <sz val="11"/>
        <rFont val="Arial Cyr"/>
        <charset val="204"/>
      </rPr>
      <t>,с1819</t>
    </r>
  </si>
  <si>
    <t xml:space="preserve">"Фольварк"   матрац мягкий s-10   </t>
  </si>
  <si>
    <t>с565/66, с565/82/1, с565/91, с565/92, с565/67, с565/97/1 , с565/98, с565/48, с565/140,  с565/146,с565/155,с565/98/1,с565/165,с565/166,с565/167</t>
  </si>
  <si>
    <r>
      <t xml:space="preserve">"Фольварк"   матрац мягкий s-10 </t>
    </r>
    <r>
      <rPr>
        <sz val="12"/>
        <rFont val="Arial Cyr"/>
        <charset val="204"/>
      </rPr>
      <t xml:space="preserve">  (уп-ка по1шт гофрокартон+пленка т/у)</t>
    </r>
  </si>
  <si>
    <t>с565/66, с565/82/1,с565/91,с565/92,с565/67,с565/97/1 , с565/98   с565/48   с565/140</t>
  </si>
  <si>
    <t>"Фольварк"   матрац текстилен</t>
  </si>
  <si>
    <t>с453,с1399</t>
  </si>
  <si>
    <r>
      <t>"Фольварк"   матрац текстилен</t>
    </r>
    <r>
      <rPr>
        <sz val="12"/>
        <rFont val="Arial Cyr"/>
        <charset val="204"/>
      </rPr>
      <t>(уп-ка по1шт гофрокартон+пленка т/у)</t>
    </r>
  </si>
  <si>
    <t>с1591</t>
  </si>
  <si>
    <t>Кресло складное набора "Анкона"  (м-ц жестк.текстилен  )</t>
  </si>
  <si>
    <t xml:space="preserve"> с1236, с1237, с1506,с1507,с1371</t>
  </si>
  <si>
    <t>ИЯУБ7.13.02.000</t>
  </si>
  <si>
    <t>ТУ РБ 05894597.011-98</t>
  </si>
  <si>
    <t>Кресло складное набора "Анкона"  (м-ц жестк.текстилен  )(уп-ка гофрокартон +пленка т/у по1шт)</t>
  </si>
  <si>
    <t>с1592,с1593</t>
  </si>
  <si>
    <t>Кресло складное двойное "Вояж"</t>
  </si>
  <si>
    <t>с692</t>
  </si>
  <si>
    <t>ИЯУБ1.16.00.000</t>
  </si>
  <si>
    <t xml:space="preserve">Кресло складное набора "Андреа"   (основание сетка просечно-вытяжная, мягкий элемент только на сиденье) </t>
  </si>
  <si>
    <t>с1211,с1211/127,  с1211/94</t>
  </si>
  <si>
    <t>ИЯУБ35.20.01.000</t>
  </si>
  <si>
    <t>Кресла-качалки</t>
  </si>
  <si>
    <t>Кресло-качалка "Нарочь"</t>
  </si>
  <si>
    <r>
      <t>с238.</t>
    </r>
    <r>
      <rPr>
        <sz val="11"/>
        <rFont val="Arial Cyr"/>
        <charset val="204"/>
      </rPr>
      <t>с1508</t>
    </r>
  </si>
  <si>
    <t>ИЯУБ10.04.00.000</t>
  </si>
  <si>
    <t xml:space="preserve"> ТУ РБ 05894597.005-96</t>
  </si>
  <si>
    <t>Кресло-качалка "Аттика"</t>
  </si>
  <si>
    <t>с1346</t>
  </si>
  <si>
    <t>ИЯУБ15.22.00.000</t>
  </si>
  <si>
    <t>Кресло-качалка "Нарочь"(м-ц текстилен)</t>
  </si>
  <si>
    <t>с944</t>
  </si>
  <si>
    <t>Качалка-кресло  (м-ц текстилен)</t>
  </si>
  <si>
    <t>с1215</t>
  </si>
  <si>
    <t>ИЯУБ6.20.00.000</t>
  </si>
  <si>
    <t>ТУ ВУ 700049597.044-2018</t>
  </si>
  <si>
    <t>Кресло-качалка "Санторини"</t>
  </si>
  <si>
    <t>c1347,с1509</t>
  </si>
  <si>
    <t>ИЯУБ22.20.00.000</t>
  </si>
  <si>
    <t>Кресло-качалка "Тоскана"</t>
  </si>
  <si>
    <t>с1743,с1820</t>
  </si>
  <si>
    <t>ИЯУБ12.25.00.000</t>
  </si>
  <si>
    <t>формулы смтреть апрель2026</t>
  </si>
  <si>
    <t xml:space="preserve">Лежаки </t>
  </si>
  <si>
    <t>Лежак-качалка "Лагуна"(м-ц текстилен)</t>
  </si>
  <si>
    <t>с258,с1401,c1582</t>
  </si>
  <si>
    <t>ИЯУБ18.04 .00.000</t>
  </si>
  <si>
    <t>ТУ ВУ 700049597.033-2007</t>
  </si>
  <si>
    <t>Лежак-кресло"Таити" (м-ц текстилен)</t>
  </si>
  <si>
    <t>с447</t>
  </si>
  <si>
    <t>ИЯУБ6.05.00.000</t>
  </si>
  <si>
    <t>Лежак-кресло"Таити" (м-ц текстилен)-(по 1шт в коробку+пленка т/у) гофро</t>
  </si>
  <si>
    <t>с1595</t>
  </si>
  <si>
    <t>Лежак-качалка (м-ц текстилен)</t>
  </si>
  <si>
    <t>с1214</t>
  </si>
  <si>
    <t>ИЯУБ45.19.00.000</t>
  </si>
  <si>
    <t>Лежак узкий        (м-ц текстилен)</t>
  </si>
  <si>
    <t>с1217</t>
  </si>
  <si>
    <t>ИЯУБ45.20.00.000</t>
  </si>
  <si>
    <t>Лежак широкий  (м-ц текстилен)</t>
  </si>
  <si>
    <t>с1218,с1586</t>
  </si>
  <si>
    <t>ИЯУБ46.20.00.000</t>
  </si>
  <si>
    <t>Лежак "Тропикана" (текстилен)</t>
  </si>
  <si>
    <t>с1625</t>
  </si>
  <si>
    <t>ИЯУБ11.24.00.000</t>
  </si>
  <si>
    <t xml:space="preserve">Лежак "Оскар2" </t>
  </si>
  <si>
    <t>с1626</t>
  </si>
  <si>
    <t>ИЯУБ10.24.00.000</t>
  </si>
  <si>
    <t>Лежак "Оскар"</t>
  </si>
  <si>
    <t>с1622</t>
  </si>
  <si>
    <t>ИЯУБ9.24.00.000</t>
  </si>
  <si>
    <t>Лежак пляжного типа "Персей"</t>
  </si>
  <si>
    <t>с1623</t>
  </si>
  <si>
    <t>ИЯУБ13.24.00.000</t>
  </si>
  <si>
    <t xml:space="preserve">Гамак </t>
  </si>
  <si>
    <t>с1019</t>
  </si>
  <si>
    <t>ИЯУБ20.18.00.000</t>
  </si>
  <si>
    <t>ТУ ВУ 700049597.047-2018</t>
  </si>
  <si>
    <t>Кресло-шезлонг</t>
  </si>
  <si>
    <t xml:space="preserve"> </t>
  </si>
  <si>
    <t>"Альберто"   м/э лист s-50</t>
  </si>
  <si>
    <r>
      <t>с 92а/66с92а/67</t>
    </r>
    <r>
      <rPr>
        <sz val="11"/>
        <rFont val="Arial Cyr"/>
        <family val="2"/>
        <charset val="204"/>
      </rPr>
      <t xml:space="preserve">,   </t>
    </r>
    <r>
      <rPr>
        <sz val="11"/>
        <rFont val="Arial Cyr"/>
        <charset val="204"/>
      </rPr>
      <t xml:space="preserve"> с92а/74   с92а/95</t>
    </r>
    <r>
      <rPr>
        <sz val="11"/>
        <rFont val="Arial Cyr"/>
        <family val="2"/>
        <charset val="204"/>
      </rPr>
      <t xml:space="preserve">,   </t>
    </r>
    <r>
      <rPr>
        <sz val="11"/>
        <rFont val="Arial Cyr"/>
        <charset val="204"/>
      </rPr>
      <t>с92а/82/1, с92а/117,с92а/167,     с1605</t>
    </r>
  </si>
  <si>
    <t>КШ 31.94.00.000-03</t>
  </si>
  <si>
    <t>"Альберто"   м/э лист s-50(уп-ка 1шт в коробку)</t>
  </si>
  <si>
    <r>
      <t>с 92а/66с92а/67</t>
    </r>
    <r>
      <rPr>
        <sz val="11"/>
        <rFont val="Arial Cyr"/>
        <family val="2"/>
        <charset val="204"/>
      </rPr>
      <t xml:space="preserve">,   </t>
    </r>
    <r>
      <rPr>
        <sz val="11"/>
        <rFont val="Arial Cyr"/>
        <charset val="204"/>
      </rPr>
      <t xml:space="preserve"> с92а/74   с92а/95</t>
    </r>
    <r>
      <rPr>
        <sz val="11"/>
        <rFont val="Arial Cyr"/>
        <family val="2"/>
        <charset val="204"/>
      </rPr>
      <t xml:space="preserve">,   </t>
    </r>
    <r>
      <rPr>
        <sz val="11"/>
        <rFont val="Arial Cyr"/>
        <charset val="204"/>
      </rPr>
      <t>с92а/82/1, с92а/117</t>
    </r>
  </si>
  <si>
    <t>"Альберто-2"   м/э  лист s-50</t>
  </si>
  <si>
    <t>с212/66,с212/91,с1011/74,с941/95,с941/97,с212/82/1,с212/62,с212/145,с212/146,</t>
  </si>
  <si>
    <t>ИЯУБ 17.03.00.000</t>
  </si>
  <si>
    <t>"Альберто-2"   м/э  лист s-50(уп-ка 1шт в коробку)</t>
  </si>
  <si>
    <t>с1583,с1584,с1585</t>
  </si>
  <si>
    <t>"Альберто-3"   м/э   лист s-50</t>
  </si>
  <si>
    <t>с562/145, с562/146,с562/91,с1020/74,с562/95,с562/67, с562/71,с 562/142, с562/166,с1563</t>
  </si>
  <si>
    <t>ИЯУБ 7.05.00.000</t>
  </si>
  <si>
    <t>"Альберто-3"   м/э   лист s-50(уп-ка 1шт в коробку)</t>
  </si>
  <si>
    <t xml:space="preserve">  с562/129/1,с562/133,с562/67 ,c562/48,с562/82/1        </t>
  </si>
  <si>
    <t>"Альберто-2"   м/э  лист s-50,тафтинг</t>
  </si>
  <si>
    <t>с1011/98/1,с1011/92, с1011/131/1 с1011/117, с1011/151.с1011/165</t>
  </si>
  <si>
    <t>"Альберто-2"   м/э  лист s-50,тафтинг(уп-ка 1шт в коробку)</t>
  </si>
  <si>
    <t xml:space="preserve">с1011/98/1,с1011/92, с1011/131/1 </t>
  </si>
  <si>
    <t>"Альберто-3"   м/э   лист s-50,тафтинг</t>
  </si>
  <si>
    <r>
      <t xml:space="preserve"> </t>
    </r>
    <r>
      <rPr>
        <sz val="11"/>
        <rFont val="Arial Cyr"/>
        <charset val="204"/>
      </rPr>
      <t>с1009/92  с1020/98/1,с1020/117, с1015/98/1,c1020/151  с1020/166</t>
    </r>
  </si>
  <si>
    <t>"Альберто-3"   м/э   лист s-50,тафтинг(уп-ка  1шт в коробку)</t>
  </si>
  <si>
    <t>с1594</t>
  </si>
  <si>
    <t>"Роберто"     (м-ц текстилен)</t>
  </si>
  <si>
    <t>с1325,с1400, с1503</t>
  </si>
  <si>
    <t>ИЯУБ 45.21.00.000</t>
  </si>
  <si>
    <t>"Роберто"     (м-ц текстилен)(уп-ка по 1шт гофрокартон+ пленка т/у)</t>
  </si>
  <si>
    <t>с1596</t>
  </si>
  <si>
    <t xml:space="preserve">"Машека"   м/э  мягкий лист s-50  </t>
  </si>
  <si>
    <t>с1245,с399/74,с399/98/1,с399/119,с399/129/1</t>
  </si>
  <si>
    <t>ИЯУБ4.08.00.000</t>
  </si>
  <si>
    <t>"Машека"   м/э  мягкий лист s-50  (новинка)</t>
  </si>
  <si>
    <t>с1723/160</t>
  </si>
  <si>
    <t xml:space="preserve">"Леонардо"   м/э  мягкий лист s-50   </t>
  </si>
  <si>
    <t>с446/98/1,с446/119,с446/129/1</t>
  </si>
  <si>
    <t>ИЯУБ1.11.00.000</t>
  </si>
  <si>
    <t>ТУ BY 700049597.033-2007</t>
  </si>
  <si>
    <t>"Леонардо"   м/э  мягкий лист s-50   (новинка)</t>
  </si>
  <si>
    <t>с1724</t>
  </si>
  <si>
    <t xml:space="preserve">Качели садовые   </t>
  </si>
  <si>
    <t xml:space="preserve"> "Габи"</t>
  </si>
  <si>
    <t xml:space="preserve"> с950,c1007,c1110,     с1306, с1437, с1442,с1525,с1559,с1007/64</t>
  </si>
  <si>
    <t>ИЯУБ8.17.00.000</t>
  </si>
  <si>
    <t>ТУ РБ 05894597.409.-96</t>
  </si>
  <si>
    <t xml:space="preserve"> "Капри"</t>
  </si>
  <si>
    <t>с1671</t>
  </si>
  <si>
    <t xml:space="preserve"> "Келли" </t>
  </si>
  <si>
    <r>
      <t>с1269,</t>
    </r>
    <r>
      <rPr>
        <sz val="11"/>
        <rFont val="Arial Cyr"/>
        <charset val="204"/>
      </rPr>
      <t>с1486,с1487</t>
    </r>
  </si>
  <si>
    <t>ИЯУБ44.21.00.000</t>
  </si>
  <si>
    <t xml:space="preserve"> с1678</t>
  </si>
  <si>
    <t xml:space="preserve"> "Бари"</t>
  </si>
  <si>
    <r>
      <t xml:space="preserve"> с821,с1100,с1271,с1305, </t>
    </r>
    <r>
      <rPr>
        <sz val="11"/>
        <rFont val="Arial Cyr"/>
        <charset val="204"/>
      </rPr>
      <t>с1478,с1636</t>
    </r>
  </si>
  <si>
    <t>ИЯУБ10.13.00.000</t>
  </si>
  <si>
    <t xml:space="preserve"> "Невада"</t>
  </si>
  <si>
    <t>с1083 ,с1323,  с1323/129/1  с1332</t>
  </si>
  <si>
    <t>ИЯУБ39.18.00.000</t>
  </si>
  <si>
    <r>
      <t xml:space="preserve"> "Лора" </t>
    </r>
    <r>
      <rPr>
        <sz val="11"/>
        <rFont val="Arial Cyr"/>
        <charset val="204"/>
      </rPr>
      <t>(РБ)</t>
    </r>
  </si>
  <si>
    <t>с1272</t>
  </si>
  <si>
    <t>ИЯУБ57.21.00.000</t>
  </si>
  <si>
    <t xml:space="preserve"> "Невада" с москитной сеткой</t>
  </si>
  <si>
    <t>с1531</t>
  </si>
  <si>
    <t xml:space="preserve">"Мартинелла" </t>
  </si>
  <si>
    <r>
      <t xml:space="preserve">с919,с920, </t>
    </r>
    <r>
      <rPr>
        <sz val="11"/>
        <rFont val="Arial Cyr"/>
        <charset val="204"/>
      </rPr>
      <t>с1473,с1474,с1578,с1579</t>
    </r>
  </si>
  <si>
    <t>ИЯУБ11.17.00.000</t>
  </si>
  <si>
    <t>"Фьюджи"</t>
  </si>
  <si>
    <r>
      <t>с1101,с1101/123</t>
    </r>
    <r>
      <rPr>
        <sz val="11"/>
        <rFont val="Arial Cyr"/>
        <charset val="204"/>
      </rPr>
      <t>,с1488</t>
    </r>
  </si>
  <si>
    <t>ИЯУБ27.18.00.000</t>
  </si>
  <si>
    <t>"Арго"</t>
  </si>
  <si>
    <t>с1412</t>
  </si>
  <si>
    <t>ИЯУБ40.20.00.000</t>
  </si>
  <si>
    <t xml:space="preserve">"Барселона" </t>
  </si>
  <si>
    <t>с880</t>
  </si>
  <si>
    <t>ИЯУБ1.17.00.000</t>
  </si>
  <si>
    <t xml:space="preserve">"Стандарт -2" </t>
  </si>
  <si>
    <t>c1221,с1221/82/1, с1221/129/1</t>
  </si>
  <si>
    <t>ИЯУБ4.07.00.000</t>
  </si>
  <si>
    <t>"Ольса"</t>
  </si>
  <si>
    <t>с1736</t>
  </si>
  <si>
    <t>ИЯУБ18.25.00.000</t>
  </si>
  <si>
    <t xml:space="preserve">"Кальяри Л" </t>
  </si>
  <si>
    <t>с1540</t>
  </si>
  <si>
    <t>ИЯУБ41.23.00.000</t>
  </si>
  <si>
    <t>"Стандарт-NOVA"</t>
  </si>
  <si>
    <t>с790,с904,с1552,с1587,с1676,с1710</t>
  </si>
  <si>
    <t>ИЯУБ12.16.00.000</t>
  </si>
  <si>
    <t>"Варна"</t>
  </si>
  <si>
    <t>с997,  с1260, с1408,с1532,с1532/100, с1566,с1709</t>
  </si>
  <si>
    <t>ИЯУБ25.16.00.000</t>
  </si>
  <si>
    <r>
      <t>"Варна"</t>
    </r>
    <r>
      <rPr>
        <sz val="11"/>
        <rFont val="Arial Cyr"/>
        <charset val="204"/>
      </rPr>
      <t>c сеткой противосмоскитной</t>
    </r>
  </si>
  <si>
    <t xml:space="preserve">с1528,с1532,с1532/100, </t>
  </si>
  <si>
    <t>"Варна"c сеткой противосмоскитной</t>
  </si>
  <si>
    <t>с1528</t>
  </si>
  <si>
    <r>
      <t xml:space="preserve">"Варна"   </t>
    </r>
    <r>
      <rPr>
        <sz val="11"/>
        <rFont val="Arial Cyr"/>
        <charset val="204"/>
      </rPr>
      <t>тафтинг</t>
    </r>
  </si>
  <si>
    <t>с1102,с1103,с1560,с1588</t>
  </si>
  <si>
    <t>" Рица"</t>
  </si>
  <si>
    <t>с1114</t>
  </si>
  <si>
    <t>ИЯУБ5.16.00.000</t>
  </si>
  <si>
    <t>"Рица-2"</t>
  </si>
  <si>
    <t>с1627,с1654</t>
  </si>
  <si>
    <t>ИЯУБ14.24.00.000</t>
  </si>
  <si>
    <t xml:space="preserve">"Люкс-2"  </t>
  </si>
  <si>
    <t>с588, с1115,с1115/133,с1478,с1479,с1635,с1655,с1656</t>
  </si>
  <si>
    <t>ИЯУБ3.07.00.000</t>
  </si>
  <si>
    <r>
      <t>"Naterial Losanna"</t>
    </r>
    <r>
      <rPr>
        <sz val="11"/>
        <rFont val="Arial Cyr"/>
        <charset val="204"/>
      </rPr>
      <t>(РБ)</t>
    </r>
  </si>
  <si>
    <t>с1407</t>
  </si>
  <si>
    <t>ИЯУБ2.23.00.000</t>
  </si>
  <si>
    <t>ТУ РБ 05894597.409.-97</t>
  </si>
  <si>
    <t xml:space="preserve">"Люкс-3" </t>
  </si>
  <si>
    <t>с907 с1261 с1333</t>
  </si>
  <si>
    <t>ИЯУБ13.17.00.000</t>
  </si>
  <si>
    <r>
      <t xml:space="preserve">"Люкс-4" </t>
    </r>
    <r>
      <rPr>
        <sz val="11"/>
        <rFont val="Arial Cyr"/>
        <charset val="204"/>
      </rPr>
      <t xml:space="preserve"> с сеткой противомоскитной </t>
    </r>
  </si>
  <si>
    <t>с1707</t>
  </si>
  <si>
    <t>"Новара"</t>
  </si>
  <si>
    <t>с908, с998,с1262,с1307,с1308, с1632</t>
  </si>
  <si>
    <t>ИЯУБ5.15.00.000</t>
  </si>
  <si>
    <t xml:space="preserve">"Марио"  </t>
  </si>
  <si>
    <t>с917, с1264</t>
  </si>
  <si>
    <t>ИЯУБ24.17.00.000</t>
  </si>
  <si>
    <r>
      <t xml:space="preserve">"Новара-2" </t>
    </r>
    <r>
      <rPr>
        <sz val="11"/>
        <rFont val="Arial Cyr"/>
        <charset val="204"/>
      </rPr>
      <t>с сеткой противомоситной (м/э тк.SIVAMA)</t>
    </r>
  </si>
  <si>
    <t>с1708</t>
  </si>
  <si>
    <r>
      <t xml:space="preserve">"Новара-2"  </t>
    </r>
    <r>
      <rPr>
        <sz val="11"/>
        <rFont val="Arial Cyr"/>
        <charset val="204"/>
      </rPr>
      <t>с сеткой противомоситной (м/э к.PANAMA)</t>
    </r>
  </si>
  <si>
    <t>с1653</t>
  </si>
  <si>
    <t>"Навити"</t>
  </si>
  <si>
    <t>с1378</t>
  </si>
  <si>
    <t>ИЯУБ52.22.00.000</t>
  </si>
  <si>
    <t>"Пагода"</t>
  </si>
  <si>
    <r>
      <t xml:space="preserve">с916  с1000  </t>
    </r>
    <r>
      <rPr>
        <sz val="11"/>
        <rFont val="Arial Cyr"/>
        <charset val="204"/>
      </rPr>
      <t xml:space="preserve">с1475  </t>
    </r>
  </si>
  <si>
    <t>ИЯУБ22.17.00.000</t>
  </si>
  <si>
    <t>"Пагода"(текстилен)</t>
  </si>
  <si>
    <t>с1489</t>
  </si>
  <si>
    <t>ИЯУБ6.23.00.000</t>
  </si>
  <si>
    <t>"Женева"</t>
  </si>
  <si>
    <t>с1006,с1006/100</t>
  </si>
  <si>
    <t>ИЯУБ28.18.00.000</t>
  </si>
  <si>
    <t xml:space="preserve">"Родео"  </t>
  </si>
  <si>
    <r>
      <t xml:space="preserve"> с823, с999,</t>
    </r>
    <r>
      <rPr>
        <sz val="11"/>
        <rFont val="Arial Cyr"/>
        <charset val="204"/>
      </rPr>
      <t>с1490,с1491</t>
    </r>
  </si>
  <si>
    <t>ИЯУБ13.10.00.000</t>
  </si>
  <si>
    <r>
      <t xml:space="preserve">"Ричард"  </t>
    </r>
    <r>
      <rPr>
        <sz val="9"/>
        <rFont val="Arial Cyr"/>
        <charset val="204"/>
      </rPr>
      <t>(РБ)</t>
    </r>
  </si>
  <si>
    <t xml:space="preserve"> с1279</t>
  </si>
  <si>
    <t>ИЯУБ62.21.00.000</t>
  </si>
  <si>
    <t xml:space="preserve"> с1775</t>
  </si>
  <si>
    <t>"Алекс"</t>
  </si>
  <si>
    <t>с927</t>
  </si>
  <si>
    <t>ИЯУБ23.17.00.000</t>
  </si>
  <si>
    <t xml:space="preserve">"Родео-2"  </t>
  </si>
  <si>
    <t xml:space="preserve"> с909,с909/119/п, с1111, с1616</t>
  </si>
  <si>
    <t>ИЯУБ12.17.00.000</t>
  </si>
  <si>
    <r>
      <t xml:space="preserve">"Ричард-2"   </t>
    </r>
    <r>
      <rPr>
        <sz val="11"/>
        <rFont val="Arial Cyr"/>
        <charset val="204"/>
      </rPr>
      <t>(РБ)</t>
    </r>
  </si>
  <si>
    <t>с1280</t>
  </si>
  <si>
    <t>ИЯУБ63.21.00.000</t>
  </si>
  <si>
    <t>с1543</t>
  </si>
  <si>
    <t>"Сиена"</t>
  </si>
  <si>
    <r>
      <t>с903  с1116,</t>
    </r>
    <r>
      <rPr>
        <sz val="11"/>
        <rFont val="Arial Cyr"/>
        <charset val="204"/>
      </rPr>
      <t>с1472/82/1,с1523</t>
    </r>
  </si>
  <si>
    <t>ИЯУБ5.12.00.000</t>
  </si>
  <si>
    <t>"Калипсо"</t>
  </si>
  <si>
    <t>с1414</t>
  </si>
  <si>
    <t>ИЯУБ58.22.00.000</t>
  </si>
  <si>
    <t>"Турин"</t>
  </si>
  <si>
    <t>с825, с825/48    с825/92   с1201,с1334,с1555,с1670</t>
  </si>
  <si>
    <t>ИЯУБ8.13.00.000</t>
  </si>
  <si>
    <t>ИЯУБ4.14.00.000</t>
  </si>
  <si>
    <r>
      <t>"Родео-3"</t>
    </r>
    <r>
      <rPr>
        <sz val="11"/>
        <rFont val="Arial Cyr"/>
        <charset val="204"/>
      </rPr>
      <t xml:space="preserve"> (с сеткой противомоскитной)</t>
    </r>
  </si>
  <si>
    <t>с1728,с1729,с1730,с17345,с1735</t>
  </si>
  <si>
    <t>ИЯУБ15.25.00.000</t>
  </si>
  <si>
    <t>"Рагнеда"</t>
  </si>
  <si>
    <t>с1410</t>
  </si>
  <si>
    <t>ИЯУБ59.22.00.000</t>
  </si>
  <si>
    <t>ИЯУБ12.24.00.000</t>
  </si>
  <si>
    <r>
      <t xml:space="preserve">"Родео-4" </t>
    </r>
    <r>
      <rPr>
        <sz val="11"/>
        <rFont val="Arial Cyr"/>
        <charset val="204"/>
      </rPr>
      <t>(с сеткой противомоскитной)</t>
    </r>
  </si>
  <si>
    <t>с1731,с1732,с1733</t>
  </si>
  <si>
    <t>ИЯУБ16.25.00.000</t>
  </si>
  <si>
    <t>с825/427002</t>
  </si>
  <si>
    <r>
      <t xml:space="preserve">"Ривьера" </t>
    </r>
    <r>
      <rPr>
        <sz val="11"/>
        <rFont val="Arial Cyr"/>
        <charset val="204"/>
      </rPr>
      <t>тк. м/э Papermoon (РБ)</t>
    </r>
  </si>
  <si>
    <t>с1651</t>
  </si>
  <si>
    <t xml:space="preserve"> "Мастак" </t>
  </si>
  <si>
    <t>с910  с911</t>
  </si>
  <si>
    <t>ИЯУБ9.07.00.000</t>
  </si>
  <si>
    <r>
      <t>"Киото"</t>
    </r>
    <r>
      <rPr>
        <sz val="11"/>
        <rFont val="Arial Cyr"/>
        <charset val="204"/>
      </rPr>
      <t xml:space="preserve"> (тк.PANAMA)</t>
    </r>
  </si>
  <si>
    <t>с1553</t>
  </si>
  <si>
    <t>ИЯУБ36.23.00.000</t>
  </si>
  <si>
    <t>"Элит"</t>
  </si>
  <si>
    <r>
      <t xml:space="preserve">с1109,с1024 </t>
    </r>
    <r>
      <rPr>
        <sz val="11"/>
        <rFont val="Arial Cyr"/>
        <charset val="204"/>
      </rPr>
      <t>с1481</t>
    </r>
  </si>
  <si>
    <t>ИЯУБ 26.18.00.000</t>
  </si>
  <si>
    <t>"Турин-2"</t>
  </si>
  <si>
    <r>
      <t xml:space="preserve">с913, с914, с914/53п, с1256  с1309,с1148  </t>
    </r>
    <r>
      <rPr>
        <sz val="11"/>
        <rFont val="Arial Cyr"/>
        <charset val="204"/>
      </rPr>
      <t>с1499,с1500,с1706</t>
    </r>
  </si>
  <si>
    <t>ИЯУБ14.17.00.000</t>
  </si>
  <si>
    <t xml:space="preserve"> "NORDAN"</t>
  </si>
  <si>
    <r>
      <t>910-196-1054, 910-196-1055,</t>
    </r>
    <r>
      <rPr>
        <sz val="11"/>
        <rFont val="Arial Cyr"/>
        <charset val="204"/>
      </rPr>
      <t xml:space="preserve"> с1439, с1440</t>
    </r>
    <r>
      <rPr>
        <sz val="11"/>
        <rFont val="Arial Cyr"/>
        <family val="2"/>
        <charset val="204"/>
      </rPr>
      <t>, 910-17-1055, с1691</t>
    </r>
  </si>
  <si>
    <t>ИЯУБ1.18.00.000</t>
  </si>
  <si>
    <r>
      <t xml:space="preserve">"Куба-2"  </t>
    </r>
    <r>
      <rPr>
        <sz val="11"/>
        <rFont val="Arial Cyr"/>
        <charset val="204"/>
      </rPr>
      <t>(РБ)</t>
    </r>
  </si>
  <si>
    <t>с1282</t>
  </si>
  <si>
    <t>ИЯУБ65.21.00.000</t>
  </si>
  <si>
    <r>
      <t xml:space="preserve"> "Мастак-3" </t>
    </r>
    <r>
      <rPr>
        <sz val="11"/>
        <rFont val="Arial Cyr"/>
        <charset val="204"/>
      </rPr>
      <t xml:space="preserve"> с сеткой противомоскитной</t>
    </r>
  </si>
  <si>
    <t>с1725,с1726</t>
  </si>
  <si>
    <t>ИЯУБ13.25.00.000</t>
  </si>
  <si>
    <t>с1629,с1630,с1711,с1712</t>
  </si>
  <si>
    <r>
      <t xml:space="preserve">"Киото" </t>
    </r>
    <r>
      <rPr>
        <sz val="11"/>
        <rFont val="Arial Cyr"/>
        <charset val="204"/>
      </rPr>
      <t>(тк.papermoon)</t>
    </r>
  </si>
  <si>
    <t>с1554, с1615</t>
  </si>
  <si>
    <t xml:space="preserve"> "Мастак-2" </t>
  </si>
  <si>
    <t>с912,с1597, с1634</t>
  </si>
  <si>
    <t>ИЯУБ6.17.00.000</t>
  </si>
  <si>
    <t>"Турин-Премиум"</t>
  </si>
  <si>
    <t>с827, с1242, с1265, с1266, с1309, с1311, с1477, с1483, с1494, c1510, с1561, с1598,с1695</t>
  </si>
  <si>
    <t>ИЯУБ8.15.00.000</t>
  </si>
  <si>
    <t>"Турин-Премиум Flower"</t>
  </si>
  <si>
    <t>с1202,с1203,с1204,с1243,с1312, с1599</t>
  </si>
  <si>
    <t>ИЯУБ34.20.00.000</t>
  </si>
  <si>
    <t>с1753</t>
  </si>
  <si>
    <t>"Орлеан"</t>
  </si>
  <si>
    <t>с1268</t>
  </si>
  <si>
    <t>ИЯУБ43.21.00.000</t>
  </si>
  <si>
    <t xml:space="preserve"> "Мастак-Премиум" </t>
  </si>
  <si>
    <t>с1151</t>
  </si>
  <si>
    <t>ИЯУБ9.13.00.000</t>
  </si>
  <si>
    <r>
      <t>"Саванна-2"</t>
    </r>
    <r>
      <rPr>
        <sz val="11"/>
        <rFont val="Arial Cyr"/>
        <charset val="204"/>
      </rPr>
      <t>(РБ)</t>
    </r>
  </si>
  <si>
    <t xml:space="preserve"> c1765</t>
  </si>
  <si>
    <t>ИЯУБ 28.18.00.000</t>
  </si>
  <si>
    <t xml:space="preserve"> "Азалия"</t>
  </si>
  <si>
    <t>с1330  с1331</t>
  </si>
  <si>
    <t>ИЯУБ 20.19.00.000</t>
  </si>
  <si>
    <t>"Альвина"</t>
  </si>
  <si>
    <t>с1329,с1335,с1600, с1601</t>
  </si>
  <si>
    <t>ИЯУБ 5.22.00.000</t>
  </si>
  <si>
    <t>с589</t>
  </si>
  <si>
    <t>"Саванна"</t>
  </si>
  <si>
    <t>с1002, с1003, с1004, с1240, с1310, с1633, с1637,с1696</t>
  </si>
  <si>
    <t>"Саванна Flower"</t>
  </si>
  <si>
    <t>с1205,с1603</t>
  </si>
  <si>
    <t>ИЯУБ36.20.00.000</t>
  </si>
  <si>
    <r>
      <t xml:space="preserve"> "Мастак-4" </t>
    </r>
    <r>
      <rPr>
        <sz val="11"/>
        <rFont val="Arial Cyr"/>
        <charset val="204"/>
      </rPr>
      <t xml:space="preserve"> с сеткой противомоскитной</t>
    </r>
  </si>
  <si>
    <t>с1727</t>
  </si>
  <si>
    <t>ИЯУБ14.25.00.000</t>
  </si>
  <si>
    <t xml:space="preserve"> c1451, c1452, c1453, c1454, с1454/37,с1556, с1602, с1614</t>
  </si>
  <si>
    <t>"Палермо"</t>
  </si>
  <si>
    <t>с813</t>
  </si>
  <si>
    <t>ИЯУБ18.10.00.000</t>
  </si>
  <si>
    <t>"Палермо Премиум"</t>
  </si>
  <si>
    <t>с832</t>
  </si>
  <si>
    <t>ИЯУБ17.10.00.000</t>
  </si>
  <si>
    <t>с591,с1495,с1496,с1544,с1562, с1628,с1645,с1704,   с1705</t>
  </si>
  <si>
    <t>"Александрия"</t>
  </si>
  <si>
    <t>с1206  с1207  c1207/138  с1589</t>
  </si>
  <si>
    <t>ИЯУБ29.20.00.000</t>
  </si>
  <si>
    <t>"Качели-шатер"</t>
  </si>
  <si>
    <t>с943</t>
  </si>
  <si>
    <t>ИЯУБ25.17.00.000</t>
  </si>
  <si>
    <r>
      <t xml:space="preserve">с1455, с1497,с1498, </t>
    </r>
    <r>
      <rPr>
        <sz val="11"/>
        <rFont val="Arial Cyr"/>
        <charset val="204"/>
      </rPr>
      <t>c1511</t>
    </r>
  </si>
  <si>
    <t>с1456, с1457,с1456/427002</t>
  </si>
  <si>
    <t>"Августа"</t>
  </si>
  <si>
    <t>с1716</t>
  </si>
  <si>
    <t>ИЯУБ7.25.00.000</t>
  </si>
  <si>
    <t>с1717</t>
  </si>
  <si>
    <t>Качели садовые   детские</t>
  </si>
  <si>
    <t xml:space="preserve">"Чебурашка"  </t>
  </si>
  <si>
    <t>с250.с1501</t>
  </si>
  <si>
    <t>ИЯУБ 21.04.00.000</t>
  </si>
  <si>
    <t>ТУ РБ 700049597.031-2003</t>
  </si>
  <si>
    <t>Качели    детские</t>
  </si>
  <si>
    <t>ТУ ВY 700049597.034-2006</t>
  </si>
  <si>
    <r>
      <rPr>
        <b/>
        <sz val="12"/>
        <rFont val="Arial Cyr"/>
        <charset val="204"/>
      </rPr>
      <t>Качели подвесные</t>
    </r>
    <r>
      <rPr>
        <sz val="12"/>
        <rFont val="Arial Cyr"/>
        <charset val="204"/>
      </rPr>
      <t>"Лодочка"</t>
    </r>
    <r>
      <rPr>
        <sz val="12"/>
        <rFont val="Arial Cyr"/>
        <family val="2"/>
        <charset val="204"/>
      </rPr>
      <t xml:space="preserve">(сиденье качелей детских)  </t>
    </r>
  </si>
  <si>
    <t>с948</t>
  </si>
  <si>
    <t>Э55.17</t>
  </si>
  <si>
    <r>
      <rPr>
        <b/>
        <sz val="12"/>
        <rFont val="Arial Cyr"/>
        <charset val="204"/>
      </rPr>
      <t>Качели подвесные"</t>
    </r>
    <r>
      <rPr>
        <sz val="12"/>
        <rFont val="Arial Cyr"/>
        <charset val="204"/>
      </rPr>
      <t>Лео"</t>
    </r>
    <r>
      <rPr>
        <sz val="12"/>
        <rFont val="Arial Cyr"/>
        <family val="2"/>
        <charset val="204"/>
      </rPr>
      <t xml:space="preserve">(сиденье качелей детских) </t>
    </r>
  </si>
  <si>
    <t>с949,с1501</t>
  </si>
  <si>
    <t>Э56.17</t>
  </si>
  <si>
    <t>"Кроха"</t>
  </si>
  <si>
    <t>с928</t>
  </si>
  <si>
    <t>ИЯУБ19.16.00.000</t>
  </si>
  <si>
    <t>"Солнышко-3 "</t>
  </si>
  <si>
    <t>с274</t>
  </si>
  <si>
    <t>ИЯУБ 10.05.00.000</t>
  </si>
  <si>
    <t>ТУ ВY700049597.034-2006</t>
  </si>
  <si>
    <r>
      <t xml:space="preserve">"Солнышко-5 "      </t>
    </r>
    <r>
      <rPr>
        <i/>
        <sz val="14"/>
        <rFont val="Arial Cyr"/>
        <family val="2"/>
        <charset val="204"/>
      </rPr>
      <t xml:space="preserve"> </t>
    </r>
  </si>
  <si>
    <t xml:space="preserve"> с651</t>
  </si>
  <si>
    <t>ИЯУБ7.10.00.000</t>
  </si>
  <si>
    <r>
      <t xml:space="preserve">"Солнышко-6 "      </t>
    </r>
    <r>
      <rPr>
        <i/>
        <sz val="14"/>
        <rFont val="Arial Cyr"/>
        <family val="2"/>
        <charset val="204"/>
      </rPr>
      <t xml:space="preserve"> </t>
    </r>
  </si>
  <si>
    <t>с660</t>
  </si>
  <si>
    <t>ИЯУБ1.15.00.000</t>
  </si>
  <si>
    <r>
      <t>Качели-качалка</t>
    </r>
    <r>
      <rPr>
        <sz val="14"/>
        <rFont val="Arial Cyr"/>
        <charset val="204"/>
      </rPr>
      <t xml:space="preserve"> "Забава"</t>
    </r>
  </si>
  <si>
    <t>с431</t>
  </si>
  <si>
    <t>ИЯУБ9.10.00.0000</t>
  </si>
  <si>
    <t>Качели детские с лодочкой</t>
  </si>
  <si>
    <t>с932</t>
  </si>
  <si>
    <t>ИЯУБ23.16.00.000</t>
  </si>
  <si>
    <t xml:space="preserve">Горка </t>
  </si>
  <si>
    <t>с430</t>
  </si>
  <si>
    <t>ИЯУБ8.10.00.000</t>
  </si>
  <si>
    <r>
      <rPr>
        <b/>
        <sz val="14"/>
        <rFont val="Arial Cyr"/>
        <charset val="204"/>
      </rPr>
      <t>Игровой комплекс</t>
    </r>
    <r>
      <rPr>
        <sz val="14"/>
        <rFont val="Arial Cyr"/>
        <family val="2"/>
        <charset val="204"/>
      </rPr>
      <t xml:space="preserve"> "Радуга"                                                         (с низкой горкой и гнездом сиденья в сборе )</t>
    </r>
  </si>
  <si>
    <t>с 993</t>
  </si>
  <si>
    <r>
      <rPr>
        <b/>
        <sz val="14"/>
        <rFont val="Arial Cyr"/>
        <charset val="204"/>
      </rPr>
      <t xml:space="preserve">Игровой комплекс </t>
    </r>
    <r>
      <rPr>
        <sz val="14"/>
        <rFont val="Arial Cyr"/>
        <family val="2"/>
        <charset val="204"/>
      </rPr>
      <t>"Радуга"                                                     (с низкой горкой с Лео)</t>
    </r>
  </si>
  <si>
    <t>с990</t>
  </si>
  <si>
    <t>ИЯУБ24.16.00.000</t>
  </si>
  <si>
    <r>
      <t xml:space="preserve">Игровой комплекс </t>
    </r>
    <r>
      <rPr>
        <sz val="12"/>
        <rFont val="Arial Cyr"/>
        <charset val="204"/>
      </rPr>
      <t xml:space="preserve"> "Орбита" (кольца+скалодром)</t>
    </r>
  </si>
  <si>
    <t>с1093</t>
  </si>
  <si>
    <t>ИЯУБ3.19.00.000</t>
  </si>
  <si>
    <r>
      <t xml:space="preserve">Игровой комплекс </t>
    </r>
    <r>
      <rPr>
        <sz val="12"/>
        <rFont val="Arial Cyr"/>
        <charset val="204"/>
      </rPr>
      <t xml:space="preserve"> "Ракета" (кольца+скалодром) </t>
    </r>
  </si>
  <si>
    <t xml:space="preserve">с1136 </t>
  </si>
  <si>
    <t>с 973</t>
  </si>
  <si>
    <r>
      <rPr>
        <b/>
        <sz val="12"/>
        <rFont val="Arial Cyr"/>
        <charset val="204"/>
      </rPr>
      <t xml:space="preserve">Игровой комплекс </t>
    </r>
    <r>
      <rPr>
        <sz val="12"/>
        <rFont val="Arial Cyr"/>
        <charset val="204"/>
      </rPr>
      <t xml:space="preserve"> "Орбита-2"                 </t>
    </r>
    <r>
      <rPr>
        <sz val="11"/>
        <rFont val="Arial Cyr"/>
        <family val="2"/>
        <charset val="204"/>
      </rPr>
      <t xml:space="preserve">                    кольца+сетка+скалодром</t>
    </r>
  </si>
  <si>
    <t>с1094</t>
  </si>
  <si>
    <t>ИЯУБ5.19.00.000</t>
  </si>
  <si>
    <r>
      <t>Кровати  комбинированные</t>
    </r>
    <r>
      <rPr>
        <sz val="12"/>
        <rFont val="Arial Cyr"/>
        <family val="2"/>
        <charset val="204"/>
      </rPr>
      <t>(без матрацев)</t>
    </r>
  </si>
  <si>
    <t>ТУ РБ 05894597.006-97</t>
  </si>
  <si>
    <t>"Армейская-2"(без барьеров и лестницы)</t>
  </si>
  <si>
    <t>с1748</t>
  </si>
  <si>
    <t>ИЯУБ21.23.00.000</t>
  </si>
  <si>
    <t>"Армейская-2"(с барьерами  и лестницей)</t>
  </si>
  <si>
    <t>с1749</t>
  </si>
  <si>
    <r>
      <t xml:space="preserve">Кровати   бытовые </t>
    </r>
    <r>
      <rPr>
        <sz val="12"/>
        <rFont val="Arial Cyr"/>
        <family val="2"/>
        <charset val="204"/>
      </rPr>
      <t>(без матрацев)</t>
    </r>
  </si>
  <si>
    <t>Кровать бытовая "Эстер"</t>
  </si>
  <si>
    <t>с1058</t>
  </si>
  <si>
    <t>ИЯУБ17.18.00.00</t>
  </si>
  <si>
    <t>Кровать бытовая "Галатея"</t>
  </si>
  <si>
    <t>с1344</t>
  </si>
  <si>
    <t>ИЯУБ13.22.00.00</t>
  </si>
  <si>
    <t>Кровать бытовая "Ирма"</t>
  </si>
  <si>
    <t>с1060</t>
  </si>
  <si>
    <t>ИЯУБ6.19.00.000</t>
  </si>
  <si>
    <t>Кровать бытовая двухярусная"Эстер-2"</t>
  </si>
  <si>
    <t>с1059</t>
  </si>
  <si>
    <t>ИЯУБ18.18.00.000</t>
  </si>
  <si>
    <t>Кровать бытовая двухярусная "Ирма-2"</t>
  </si>
  <si>
    <t>с1061</t>
  </si>
  <si>
    <t>ИЯУБ7.19.00.000</t>
  </si>
  <si>
    <t>Столы складные</t>
  </si>
  <si>
    <t xml:space="preserve">Стол  складной" Турист" </t>
  </si>
  <si>
    <t>с122</t>
  </si>
  <si>
    <t>СС 2.94.00.000</t>
  </si>
  <si>
    <t>ТУ РБ 05894597.003-96</t>
  </si>
  <si>
    <t>Наборы кемпинговой мебели</t>
  </si>
  <si>
    <t>Набор кемпенговой мебели "Пикник"</t>
  </si>
  <si>
    <t>с286</t>
  </si>
  <si>
    <t>ИЯУБ12.06.00.000</t>
  </si>
  <si>
    <t>ТУ ВY 700049597.036-2006</t>
  </si>
  <si>
    <t>Набор дачной мебели "Анкона"</t>
  </si>
  <si>
    <t>c586, с1238 , с1239, с1504,с1505</t>
  </si>
  <si>
    <t>ИЯУБ 7.13.00.000</t>
  </si>
  <si>
    <t>Набордачной мебели "Андреа"</t>
  </si>
  <si>
    <t>с1210,с1210/119п</t>
  </si>
  <si>
    <t>ИЯУБ 35.20.00.000</t>
  </si>
  <si>
    <t>Наборы террасной мебели</t>
  </si>
  <si>
    <r>
      <t>Набор " Wood"</t>
    </r>
    <r>
      <rPr>
        <sz val="11"/>
        <rFont val="Arial Cyr"/>
        <charset val="204"/>
      </rPr>
      <t>(4 стула+стол)</t>
    </r>
  </si>
  <si>
    <t>с1409</t>
  </si>
  <si>
    <t xml:space="preserve"> "Глория-2"(диван+2кресла+стол)</t>
  </si>
  <si>
    <t>с1095/94  с1095/128  с1095/129   с1095/119/п    с1095м/119п    с1095/125  с1095/127</t>
  </si>
  <si>
    <t>ИЯУБ4.19.00.000</t>
  </si>
  <si>
    <t xml:space="preserve"> "Глория-2"(диван+2кресла+стол обеденный) </t>
  </si>
  <si>
    <t>с1195   с1195/94  с1195/125   с1195/127 с1195/129 ,с1195/119/п</t>
  </si>
  <si>
    <t>ИЯУБ4.19.00.000-01</t>
  </si>
  <si>
    <t xml:space="preserve"> "Адель"(диван+2кресла+стол)</t>
  </si>
  <si>
    <t>с1317, с1317/94,с1619,с1715,с</t>
  </si>
  <si>
    <t>ИЯУБ 35.21.00.000</t>
  </si>
  <si>
    <t xml:space="preserve"> "Мишель"(диван+2кресла+стол)  </t>
  </si>
  <si>
    <t>с1085, c1085/94,с1590</t>
  </si>
  <si>
    <t>ИЯУБ31.18.00.000</t>
  </si>
  <si>
    <t>"Naterial Moneron"(РБ)</t>
  </si>
  <si>
    <t>с1352</t>
  </si>
  <si>
    <t>ИЯУБ23.22.00.000</t>
  </si>
  <si>
    <t>ТУ РБ 05894597.011.-98</t>
  </si>
  <si>
    <t xml:space="preserve"> "Мишель"(диван+2кресла+стол)м/э ткань мебельная</t>
  </si>
  <si>
    <r>
      <t xml:space="preserve">с1117, с1117/134, </t>
    </r>
    <r>
      <rPr>
        <sz val="11"/>
        <rFont val="Arial Cyr"/>
        <charset val="204"/>
      </rPr>
      <t>с1502</t>
    </r>
  </si>
  <si>
    <t xml:space="preserve"> "Мишель-2"(диван+2кресла+стол)  м/э ткань мебельная</t>
  </si>
  <si>
    <t>с1348,с1402,c1520, с1618, c1624,с1624/427002</t>
  </si>
  <si>
    <t xml:space="preserve"> "Мишель-2" с обеденным столом (диван+2кресла+стол)  м/э ткань мебельная</t>
  </si>
  <si>
    <t>с1363</t>
  </si>
  <si>
    <t>ИЯУБ23.22.00.000-01</t>
  </si>
  <si>
    <t>Набор мебели  "Марсель" с обеденным столом (диван+2кресла+стол)</t>
  </si>
  <si>
    <t>с1416,с1617</t>
  </si>
  <si>
    <t>ИЯУБ20.22.00.000</t>
  </si>
  <si>
    <t>Набор мебели  "Марсель" с обеденным столом (диван+2кресла+стол)  (**новинка)</t>
  </si>
  <si>
    <t>с1713,с1714</t>
  </si>
  <si>
    <t>Набор мебели "Монреаль"</t>
  </si>
  <si>
    <t>с1564,1565</t>
  </si>
  <si>
    <t>ИЯУБ38.23.00.000</t>
  </si>
  <si>
    <t>Набор мебели "Мадейра"</t>
  </si>
  <si>
    <t>с1737</t>
  </si>
  <si>
    <t>ИЯУБ17.25.00.000</t>
  </si>
  <si>
    <t>Стул " Wood"</t>
  </si>
  <si>
    <t>с1354,с1404,с1445</t>
  </si>
  <si>
    <t>ИЯУБ29.22.00.000</t>
  </si>
  <si>
    <t>ТУ ВY 700049597.044-2018</t>
  </si>
  <si>
    <t>Стол " Wood"</t>
  </si>
  <si>
    <t>с1353,с1403,с1446</t>
  </si>
  <si>
    <t>ТУ ВY 700049597.045-2018</t>
  </si>
  <si>
    <t>Кресло "Бронко"</t>
  </si>
  <si>
    <t>с1739,с1740,с1741,                  с1742</t>
  </si>
  <si>
    <t>ИЯУБ9.25.00.000</t>
  </si>
  <si>
    <t>Кресло"Версаль-2"</t>
  </si>
  <si>
    <t>с1468, c1469, с1470, с1471, с1642</t>
  </si>
  <si>
    <t>ИЯУБ24.23.00.000</t>
  </si>
  <si>
    <t>Кресло"Версаль"</t>
  </si>
  <si>
    <t>с1464, с1465, с1466, с1467, с1641</t>
  </si>
  <si>
    <t>ИЯУБ23.23.00.000</t>
  </si>
  <si>
    <t>Кресло"Эрвин</t>
  </si>
  <si>
    <t>с1359,с1362,с1419</t>
  </si>
  <si>
    <t>ИЯУБ28.22.00.000</t>
  </si>
  <si>
    <t>Скамья "Эрвин"</t>
  </si>
  <si>
    <t>с1357,с1360,с1417</t>
  </si>
  <si>
    <t>ИЯУБ27.22.00.000</t>
  </si>
  <si>
    <t>Опора для подвесных кресел</t>
  </si>
  <si>
    <t>с1231</t>
  </si>
  <si>
    <t>ИЯУБ27.20.01.000</t>
  </si>
  <si>
    <t>Кресло садовое вращающее    "Белла"</t>
  </si>
  <si>
    <t>с1327,с1327/125</t>
  </si>
  <si>
    <t>ИЯУБ2.22.00.000</t>
  </si>
  <si>
    <t>Кресло подвесное "Грейс"</t>
  </si>
  <si>
    <t>с1257/104,с1257/125,с1257/128, с1257/126,с1513 с1519</t>
  </si>
  <si>
    <t>ИЯУБ27.20.00.000</t>
  </si>
  <si>
    <t>Стол набора "Ницца"  ф600</t>
  </si>
  <si>
    <t>с989</t>
  </si>
  <si>
    <t>ИЯУБ27.17.01.000</t>
  </si>
  <si>
    <t>Стол набора "Прованс" 840х840</t>
  </si>
  <si>
    <t>с947</t>
  </si>
  <si>
    <t>ИЯУБ21.17.01.000</t>
  </si>
  <si>
    <t>Стол набора "Прованс" ф840</t>
  </si>
  <si>
    <t>с974</t>
  </si>
  <si>
    <t>ИЯУБ21.17.01.000-01</t>
  </si>
  <si>
    <t>Стол "Романс"  ф1000</t>
  </si>
  <si>
    <t>с955</t>
  </si>
  <si>
    <t>ИЯУБ39.17.00.000</t>
  </si>
  <si>
    <t>ТУ ВУ 700049597.045-2018</t>
  </si>
  <si>
    <t xml:space="preserve">Стол обеденный </t>
  </si>
  <si>
    <t>с1216, 1001454502</t>
  </si>
  <si>
    <t>ИЯУБ15.20.00/000</t>
  </si>
  <si>
    <t>Стол "Бронко"</t>
  </si>
  <si>
    <t>с1738</t>
  </si>
  <si>
    <t>ИЯУБ10.25.00.000</t>
  </si>
  <si>
    <t xml:space="preserve">Стол набора дачной мебели "Андреа" </t>
  </si>
  <si>
    <t>с1212</t>
  </si>
  <si>
    <t xml:space="preserve">Стол набора дачной мебели "Анкона" </t>
  </si>
  <si>
    <t>с1647,с1648,с1720,с1721</t>
  </si>
  <si>
    <t>ТУ РБ 05894597.011-99</t>
  </si>
  <si>
    <t>Стол обеденный-2</t>
  </si>
  <si>
    <t>с1364</t>
  </si>
  <si>
    <t>ИЯУБ39.22.00.000</t>
  </si>
  <si>
    <t>Стол обеденный "Шато"</t>
  </si>
  <si>
    <t>с1462, с1463, с1640</t>
  </si>
  <si>
    <t>ИЯУБ7.23.00.000</t>
  </si>
  <si>
    <t>Стол обеденный "Версаль"</t>
  </si>
  <si>
    <t>с1459, с1460, с1461, с1639</t>
  </si>
  <si>
    <t>ИЯУБ9.23.00.000</t>
  </si>
  <si>
    <t>Стол "Эрвин"</t>
  </si>
  <si>
    <t>с1358,с1361,с1418</t>
  </si>
  <si>
    <t>ИЯУБ31.22.00.000</t>
  </si>
  <si>
    <t>Стол "Бавария" ф800</t>
  </si>
  <si>
    <t>с1063</t>
  </si>
  <si>
    <t>ИЯУБ1.19.00.000</t>
  </si>
  <si>
    <t>Стул набора террасной мебели"Прованс"</t>
  </si>
  <si>
    <t xml:space="preserve"> с945/84,с945/125,с945/127,с945/94,с945/119/п,с945/113</t>
  </si>
  <si>
    <t>ИЯУБ21.17.02.000</t>
  </si>
  <si>
    <t>Стул набора террасной  мебели "Ницца"</t>
  </si>
  <si>
    <t xml:space="preserve"> с946/84,с946/125,с946/127,с946/94,с946/119/п,с946/113,</t>
  </si>
  <si>
    <t>ИЯУБ27.17.02.000</t>
  </si>
  <si>
    <t>ИУЯБ 42.21.00.000</t>
  </si>
  <si>
    <t>Скамейка садовая(основание текстилен)</t>
  </si>
  <si>
    <t>с1324</t>
  </si>
  <si>
    <t>Скамейка садовая</t>
  </si>
  <si>
    <t>с1118,  с1118/119/п, с1118/125, с1118/84</t>
  </si>
  <si>
    <t>ИУЯБ1.20.00.000</t>
  </si>
  <si>
    <t>Табурет</t>
  </si>
  <si>
    <t>с107</t>
  </si>
  <si>
    <t>И 9.87.00.000</t>
  </si>
  <si>
    <t>ТУ РБ 05894597.008-97</t>
  </si>
  <si>
    <t xml:space="preserve">Шторка 3-х секционная </t>
  </si>
  <si>
    <t>с148</t>
  </si>
  <si>
    <t>И 22.99.00.000</t>
  </si>
  <si>
    <t>ТУ РБ 05894597.009-97</t>
  </si>
  <si>
    <t>ТУ РБ 05894597.019-99</t>
  </si>
  <si>
    <t>Сушилка для белья напольная                                              "Супер топ 20"</t>
  </si>
  <si>
    <t>с1119</t>
  </si>
  <si>
    <t>ИЯУБ38.17.00.000</t>
  </si>
  <si>
    <t xml:space="preserve">Санки </t>
  </si>
  <si>
    <t>с938</t>
  </si>
  <si>
    <t>ИЯУБ28.17.00.000</t>
  </si>
  <si>
    <t>ТО ВУ 700049597.015-2017</t>
  </si>
  <si>
    <t>Санки с мягким элементом</t>
  </si>
  <si>
    <t>с939</t>
  </si>
  <si>
    <t>ИЯУБ29.17.00.000</t>
  </si>
  <si>
    <t>Доска гладильная "Хозяюшка"</t>
  </si>
  <si>
    <t>с181а</t>
  </si>
  <si>
    <t>И16.00.00.000</t>
  </si>
  <si>
    <t>ТУ ВУ 700049567.037-2007</t>
  </si>
  <si>
    <t>Высокая грядка (красный цвет)</t>
  </si>
  <si>
    <t>ИЯУБ3.18.00.000</t>
  </si>
  <si>
    <t>ТУ ВУ 700049597.046-2018</t>
  </si>
  <si>
    <t>Высокая грядка (серый цвет)</t>
  </si>
  <si>
    <t>ИЯУБ3.18.00.000-01</t>
  </si>
  <si>
    <t>Ящик почтовый 4х секционный</t>
  </si>
  <si>
    <t>с432</t>
  </si>
  <si>
    <t>ИЯУБ12.10.00.000</t>
  </si>
  <si>
    <t>ТУ РБ 05894597.002-94</t>
  </si>
  <si>
    <t>Ящик почтовый 6ти секционный</t>
  </si>
  <si>
    <t>с433</t>
  </si>
  <si>
    <t>ИЯУБ27.09.00.000</t>
  </si>
  <si>
    <t xml:space="preserve">Павильон"Бриз" </t>
  </si>
  <si>
    <t>с 142</t>
  </si>
  <si>
    <t>И 2.99.00.000</t>
  </si>
  <si>
    <t>ТУ РБ 05894597.017-99</t>
  </si>
  <si>
    <t>Шатер "Дачный" (с боковинами из противомоскитной сетки,)</t>
  </si>
  <si>
    <t>с689</t>
  </si>
  <si>
    <t>ИУЯБ7.15.00.000</t>
  </si>
  <si>
    <t>Павильон "Бриз"с боковинами</t>
  </si>
  <si>
    <t>с 142б</t>
  </si>
  <si>
    <t>Подвес -тренога</t>
  </si>
  <si>
    <t>с1213</t>
  </si>
  <si>
    <t>Навес от солнца "Пергола"</t>
  </si>
  <si>
    <r>
      <t xml:space="preserve">с1219, </t>
    </r>
    <r>
      <rPr>
        <sz val="11"/>
        <rFont val="Arial Cyr"/>
        <charset val="204"/>
      </rPr>
      <t>с1482</t>
    </r>
  </si>
  <si>
    <t>ИЯУБ23.20.00.000</t>
  </si>
  <si>
    <t>с1747</t>
  </si>
  <si>
    <t>ИЯУБ20.25.00.000</t>
  </si>
  <si>
    <t>Шатер-беседка</t>
  </si>
  <si>
    <t>с1112, с1512, с1384, с1458</t>
  </si>
  <si>
    <t>ЯУБ27.19.00.000</t>
  </si>
  <si>
    <t>ТУ РБ 05894597,017-99</t>
  </si>
  <si>
    <t>Заместитель директора по коммерческим вопросам</t>
  </si>
  <si>
    <t>А.М. Бигдай</t>
  </si>
  <si>
    <t>Начальник  ОМиС</t>
  </si>
  <si>
    <t>О.В. Боцман</t>
  </si>
  <si>
    <t>Начальник ФЭУ</t>
  </si>
  <si>
    <t>С.А. Якубенко</t>
  </si>
  <si>
    <t xml:space="preserve">  </t>
  </si>
  <si>
    <t>Начальник ОПЭиАР</t>
  </si>
  <si>
    <t>Е.О.Доморацкая</t>
  </si>
  <si>
    <t>Директор  ОАО"Ольса"</t>
  </si>
  <si>
    <t>"    "</t>
  </si>
  <si>
    <t>2026г</t>
  </si>
  <si>
    <t>2025г</t>
  </si>
  <si>
    <t>№5  от 1МАЯ  2026 года</t>
  </si>
  <si>
    <t>на продукцию (комплектующие,детали,узлы), производимую ОАО "Ольса"</t>
  </si>
  <si>
    <t>дата введения 01.05.2026г</t>
  </si>
  <si>
    <t>сентябрь</t>
  </si>
  <si>
    <t>ноябрь</t>
  </si>
  <si>
    <t>Тент качелей детских "Чебурашка"</t>
  </si>
  <si>
    <t xml:space="preserve"> по ассортименту</t>
  </si>
  <si>
    <t>ИЯУБ21.04.04.000</t>
  </si>
  <si>
    <t>Тент качелей "Бари"</t>
  </si>
  <si>
    <t>с729 по ассортименту</t>
  </si>
  <si>
    <t>ИЯУБ10.13.02.00</t>
  </si>
  <si>
    <t>(тк.sivama)  по ассортименту</t>
  </si>
  <si>
    <t>ИЯУБ10.13.02.000</t>
  </si>
  <si>
    <t>Тент качелей садовых "Габи"</t>
  </si>
  <si>
    <t>по ассортименту</t>
  </si>
  <si>
    <t>ИЯУБ8.17.02.000</t>
  </si>
  <si>
    <t>Тент качелей садовых "Мартинелла","Фьюджи"</t>
  </si>
  <si>
    <t>ИЯУБ11.17.02.000</t>
  </si>
  <si>
    <t>Тент качелей садовых "Стандарт-2"</t>
  </si>
  <si>
    <t>ИЯУБ4.07.02.000</t>
  </si>
  <si>
    <t>Тент качелей садовых "СтандартМ"</t>
  </si>
  <si>
    <t>И41.92.15.000</t>
  </si>
  <si>
    <t>Тент качелей "Комфорт-М",Триумф"</t>
  </si>
  <si>
    <t>КСА 30.93.02.000</t>
  </si>
  <si>
    <t>Тент качелей садовых "Стандарт-NOVA""</t>
  </si>
  <si>
    <t>Тент качелей "РИЦА"</t>
  </si>
  <si>
    <t>ИЯУБ5.16.02.000</t>
  </si>
  <si>
    <t>Тент качелей "Люкс-2","Люкс-3"</t>
  </si>
  <si>
    <t>ИЯУБ3.07.02.000</t>
  </si>
  <si>
    <t>Тент качелей "Квартет"</t>
  </si>
  <si>
    <t>ИЯУБ 8.03.02.000</t>
  </si>
  <si>
    <t xml:space="preserve">Тент для качелей"Сиена" </t>
  </si>
  <si>
    <t>ИЯУБ5.12.02.000</t>
  </si>
  <si>
    <t>Тент качелей "Родео"</t>
  </si>
  <si>
    <t>ИЯУБ13.10.02.000</t>
  </si>
  <si>
    <t>Тент качелей "Люкс-М"</t>
  </si>
  <si>
    <t>Тент  качелей"Сиена"</t>
  </si>
  <si>
    <t>Тент качелей"Мастак"</t>
  </si>
  <si>
    <t>ИЯУБ9.07.03.000</t>
  </si>
  <si>
    <t>Тент качелей садовых "Марио"</t>
  </si>
  <si>
    <t>ИЯУБ23.17.02.000</t>
  </si>
  <si>
    <t>Тент качелей садовых Алекс"</t>
  </si>
  <si>
    <t xml:space="preserve">Тент качелей "Турин" </t>
  </si>
  <si>
    <t>ИЯУБ8.13.00,000</t>
  </si>
  <si>
    <t>Тент качелей садовых "Мастак-Премиум"</t>
  </si>
  <si>
    <t>ИЯУБ98.13.00,000</t>
  </si>
  <si>
    <t>Тент качелей садовых "Пагода"</t>
  </si>
  <si>
    <t>ИЯУБ22.17.02.000</t>
  </si>
  <si>
    <t>Тент качелей садовых "Мастак-2"</t>
  </si>
  <si>
    <t>ИЯУБ6.17.02.000</t>
  </si>
  <si>
    <t>Тент качелей садовых "Палермо"</t>
  </si>
  <si>
    <t>ИЯУБ18.11.02.000</t>
  </si>
  <si>
    <t>Тент качелей садовых "Турин-Премиум"</t>
  </si>
  <si>
    <t>ИЯУБ8.15.02.000</t>
  </si>
  <si>
    <t>Тент качелей садовых "Палермо-Премиум"</t>
  </si>
  <si>
    <t>ИЯУБ17.11.02.000</t>
  </si>
  <si>
    <t>Тент качелей садовых "Новара"</t>
  </si>
  <si>
    <t>ИЯУБ5.15,.02.0000</t>
  </si>
  <si>
    <t xml:space="preserve">Тент качелей садовых "Элит" </t>
  </si>
  <si>
    <t>ИЯУБ26.18.03.000</t>
  </si>
  <si>
    <t>Тент противомоскитный  для качелей "Стандарт-2"</t>
  </si>
  <si>
    <t>с441</t>
  </si>
  <si>
    <t>ИЯУБ7.11.00.000</t>
  </si>
  <si>
    <t>Тент противомоскитный  для качелей "Люкс-2"</t>
  </si>
  <si>
    <t>с439</t>
  </si>
  <si>
    <t>ИЯУБ30.10.00.000</t>
  </si>
  <si>
    <t>Тент противомоскитный  для качелей "Комфорт-М"</t>
  </si>
  <si>
    <t>с442</t>
  </si>
  <si>
    <t>ИЯУБ8.11.00.000</t>
  </si>
  <si>
    <t>Тент противомоскитный  для качелей "Родео"</t>
  </si>
  <si>
    <t>с443</t>
  </si>
  <si>
    <t>ИЯУБ11.11.00.000</t>
  </si>
  <si>
    <t>Тент противомоскитный  для качелей "Мастак"</t>
  </si>
  <si>
    <t>с438</t>
  </si>
  <si>
    <t>ИЯУБ29.10.00.000</t>
  </si>
  <si>
    <t xml:space="preserve">Тент противомоскитный  для качелей"Сиена" </t>
  </si>
  <si>
    <t>с716</t>
  </si>
  <si>
    <t>ИЯУБ5,12,04,000</t>
  </si>
  <si>
    <t>Тент противомоскитный  для качелей "Мастак-2"</t>
  </si>
  <si>
    <t>к арт по ассортименту</t>
  </si>
  <si>
    <t>ИЯУБ6.17</t>
  </si>
  <si>
    <t>Тент противомоскитный  для качелей "Квартет"</t>
  </si>
  <si>
    <t>с440</t>
  </si>
  <si>
    <t>ИЯУБ31.10.00.000</t>
  </si>
  <si>
    <t xml:space="preserve">Тент( с сеткой протвомоскитной) качелей "Варна" </t>
  </si>
  <si>
    <t xml:space="preserve">Тент( с сеткой протвомоскитной) качелей "Родео" </t>
  </si>
  <si>
    <t>ИЯУБ13.10.06.000</t>
  </si>
  <si>
    <t xml:space="preserve">Тент( с сеткой протвомоскитной) качелей "Люкс2" </t>
  </si>
  <si>
    <t>ИЯУБ3.07.05.000</t>
  </si>
  <si>
    <t xml:space="preserve">Тент( с сеткой протвомоскитной) качелей "Мастак" </t>
  </si>
  <si>
    <t>Тент( с сеткой противомоскитной)  качелей "Турин"</t>
  </si>
  <si>
    <t>ИЯУБ8.13.02.000</t>
  </si>
  <si>
    <t>Тент( с сеткой противомоскитной)  качелей "Турин-2"</t>
  </si>
  <si>
    <t>с913 с914</t>
  </si>
  <si>
    <t>Тент( с сеткой противомоскитной) для качелей "Мастак-Премиум"</t>
  </si>
  <si>
    <t>ИЯУБ9.13.02.000</t>
  </si>
  <si>
    <t>Тент( с сеткой противомоскитной) для качелей "Турин-Премиум"</t>
  </si>
  <si>
    <t>ИЯУБ8.15.06.000</t>
  </si>
  <si>
    <t>Тент( с сеткой противомоскитной) для качелей "Палермо"</t>
  </si>
  <si>
    <t>ИЯУБ18.11.03.000-01</t>
  </si>
  <si>
    <t>Тент( с сеткой противомоскитной) для качелей "Палермо-Премиум"</t>
  </si>
  <si>
    <t>ИЯУБ17.11.03.000</t>
  </si>
  <si>
    <t>Тент( с сеткой противомоскитной) для качелей "Палермо"(плот180г/м2)</t>
  </si>
  <si>
    <t>Тент (с сеткой противомоскитной) для качелей "NORDAN"</t>
  </si>
  <si>
    <t>Тент( с сеткой противомоскитной)  качелей "Орлеан"</t>
  </si>
  <si>
    <t>ИЯУБ43.21.02.000</t>
  </si>
  <si>
    <t>Тент( с сеткой противомоскитной)  качелей "Саванна" (тк Оксфорд пл.125)</t>
  </si>
  <si>
    <t>ИЯУБ12.18.02.000</t>
  </si>
  <si>
    <t>Тент( с сеткой противомоскитной)  качелей "Саванна" (тк Оксфорд пл.180)</t>
  </si>
  <si>
    <t>Тент( с сеткой противомоскитной)  качелей "Саванна" (тк Кондор)</t>
  </si>
  <si>
    <t>ИЯУБ29.20</t>
  </si>
  <si>
    <t>Тент( с сеткой противомоскитной)  качелей "Турин-Премиум  Flower"</t>
  </si>
  <si>
    <t>ИЯУБ34.20.01.000</t>
  </si>
  <si>
    <t>Тент( с сеткой противомоскитной)  качелей "Саванна Flower"</t>
  </si>
  <si>
    <t>ИЯУБ34.20.00.002</t>
  </si>
  <si>
    <t>Тент( с сеткой противомоскитной)  качелей "Палермо-Премиум"(тк.Кондор")</t>
  </si>
  <si>
    <t>Тент( с сеткой противомоскитной)  качелей "Александрия"</t>
  </si>
  <si>
    <t>Тент на качели -шатер ИЯУБ25,17(тент большой+тент малый(без боковин и сетки)-упаковка в мешок)</t>
  </si>
  <si>
    <t>к арт с943,по ассортименту</t>
  </si>
  <si>
    <t>ИЯУБ25.17.02.00.00.000+ИЯУБ25.17.03.00.00.000</t>
  </si>
  <si>
    <t>Комплект тентов и боковины на качели-шатер</t>
  </si>
  <si>
    <t>ИЯУБ25.17.02,00.00.000+ИЯУБ25.17.03.00.00.000+ИЯУБ25.17.04.00.00.000.</t>
  </si>
  <si>
    <t>Тент универсальный для качелей садовых ("Мартинелла","Фьюджи" )</t>
  </si>
  <si>
    <t>с1192</t>
  </si>
  <si>
    <t>ИЯУБ31,21,00,000</t>
  </si>
  <si>
    <t>Тент универсальный качелей садовых            ("Варна,"Стандарт-NOV","Стандарт-2")</t>
  </si>
  <si>
    <t>с1190</t>
  </si>
  <si>
    <t>Тент универсальный для качелей  садовых     ("Люкс-2","Люкс-3","Новара","Родео,""Родел-2","Женева" )</t>
  </si>
  <si>
    <t>с1189</t>
  </si>
  <si>
    <t>ИЯУБ30,21,00,000</t>
  </si>
  <si>
    <t>Тент универсальный качелей садовых ( "Турин","Турин-2","Турин-Премиум","Азалия","Мастак-Премиум")</t>
  </si>
  <si>
    <t>с1191</t>
  </si>
  <si>
    <t>ИЯУБ33.21.00.000</t>
  </si>
  <si>
    <t>Тент универсальный для качелей садовых ткань OXFORD пл. 125 г/м2 ("Мартинелла","Фьюджи" )</t>
  </si>
  <si>
    <t>c1192/б, с1192/з, с1192/с</t>
  </si>
  <si>
    <t>Тент универсальный качелей садовых ткань OXFORD пл. 125 г/м2 ("Варна,"Стандарт-NOV","Стандарт-2")</t>
  </si>
  <si>
    <t>с1190/б, с1190/з, с1190/с</t>
  </si>
  <si>
    <t>Тент универсальный для качелей  садовых  ткань КОНДОР 04с ("Люкс-2","Люкс-3", "Новара", "Родео", "Родел-2", "Женева" )</t>
  </si>
  <si>
    <t>с1189/кс, с1189/кб, с1189/кз</t>
  </si>
  <si>
    <t>Тент универсальный качелей садовых ткань КОНДОР 04с ( "Турин","Турин-2","Турин-Премиум","Азалия","Мастак-Премиум")</t>
  </si>
  <si>
    <t>с1191/кб, с1191/кз, с1191/кс</t>
  </si>
  <si>
    <t>Универсальный матрац на качели 170 зеленый.бордовый</t>
  </si>
  <si>
    <t>с861,с862(к арт по ассортименту ткани)</t>
  </si>
  <si>
    <t>ИЯУБ29.16  ИЯУБ30,16</t>
  </si>
  <si>
    <t>Универсальный матрац на качели 180 зеленый.бордовый</t>
  </si>
  <si>
    <t>с863,c864 (к арт по ассортименту ткани)</t>
  </si>
  <si>
    <t>ИЯУБ31.16  ИЯУБ32,16</t>
  </si>
  <si>
    <t>Мягкие элемент качелей детских "Чебурашка"</t>
  </si>
  <si>
    <t>ИЯУБ21.04.5.000</t>
  </si>
  <si>
    <t>Мягкие элементы качелей "Габи"</t>
  </si>
  <si>
    <t>ИУБ45.17.</t>
  </si>
  <si>
    <t>Мягкие элементы (под крошку) качелей "Бари"</t>
  </si>
  <si>
    <t>с728,с821</t>
  </si>
  <si>
    <t>ЯУБ10.13.04.00</t>
  </si>
  <si>
    <t>Мягкий элемент  качелей садовых"Мартинелла"</t>
  </si>
  <si>
    <t>ИЯУБ11.17.03.000</t>
  </si>
  <si>
    <t>Мягкий элемент  качелей садовых"Фьюджи"</t>
  </si>
  <si>
    <t>ИЯУБ27.18.03.000</t>
  </si>
  <si>
    <t>Мяг.элем.качелей садовых"Стандарт-2" (лист)  компл.</t>
  </si>
  <si>
    <t>с392.02</t>
  </si>
  <si>
    <t>И41.92.03.000</t>
  </si>
  <si>
    <t>Мяг.элем.качелей садовых"Стандарт-NOVA" (лист)  комплект</t>
  </si>
  <si>
    <t>с790,с904</t>
  </si>
  <si>
    <t>Мяг.элем.качелей садовых "Комфорт-М"</t>
  </si>
  <si>
    <t>с232.02</t>
  </si>
  <si>
    <t>И11.01.05.000</t>
  </si>
  <si>
    <t>Мяг.элем.качелей садовых"Люкс-2" (лист)</t>
  </si>
  <si>
    <t>с393.02</t>
  </si>
  <si>
    <t>ИЯУБ3.07.03.000</t>
  </si>
  <si>
    <t>Мяг.элем.качелей садовых"Люкс-М" (лист)</t>
  </si>
  <si>
    <t>с117,02</t>
  </si>
  <si>
    <t>Мягкие элементы  качелей"Турин"</t>
  </si>
  <si>
    <t>ЯУБ8.13.04.000</t>
  </si>
  <si>
    <t>Мягкие элементы  качелей "Сиена"</t>
  </si>
  <si>
    <t>с714</t>
  </si>
  <si>
    <t>ИЯУБ5.12.03.000</t>
  </si>
  <si>
    <t>Мягкие элементы  качелей"Новара"</t>
  </si>
  <si>
    <t>ИЯУБ5.15.03.0000</t>
  </si>
  <si>
    <t>Мяг/элемент качелей садовых "Квартет"</t>
  </si>
  <si>
    <t>с228.02</t>
  </si>
  <si>
    <t>ИЯУБ6.04.05.000</t>
  </si>
  <si>
    <t>Мягкие элементы качелей "Алекс"</t>
  </si>
  <si>
    <t>Мягкий элемент качелей садовых"Люкс-3" (комп-м/э 1шт+2подушки синтепон)</t>
  </si>
  <si>
    <t>Мягкий элемент качелей "Родео"(тк.Sivama)</t>
  </si>
  <si>
    <t>ИЯУБ13.10.04.000</t>
  </si>
  <si>
    <t>Мягкий элемент качелей "Родео-3"(тк.Sivama)</t>
  </si>
  <si>
    <t>к арт.c1728,по ассортименту</t>
  </si>
  <si>
    <t>Мягкий элемент качелей"Пагода"</t>
  </si>
  <si>
    <t>ИЯУБ22.17</t>
  </si>
  <si>
    <t>Мягкий элемент качелей"Мастак"</t>
  </si>
  <si>
    <t>с730,с910,с911</t>
  </si>
  <si>
    <t>ЯУБ9.07.02.000</t>
  </si>
  <si>
    <t>Мягкие элементы качелей "Мастак-Премиум"</t>
  </si>
  <si>
    <t>с605</t>
  </si>
  <si>
    <t>ИЯУБ9.13.03.000</t>
  </si>
  <si>
    <t>Мягкие элементы качелей "Саванна"(тк.PANAMA)</t>
  </si>
  <si>
    <t xml:space="preserve">с1637  по ассортименту </t>
  </si>
  <si>
    <t>ИЯУБ12.18</t>
  </si>
  <si>
    <t>Мягкие элементы качелей "Родео-2"(тк.PANAMA)с подушками</t>
  </si>
  <si>
    <t>Мягкие элементы качелей "Саванна"(тк.Papermoon без тафтинга (м/э+2под)</t>
  </si>
  <si>
    <t>Мягкие элементы качелей "Саванна"(тк.Papermoon с тафтингом (м/э+2под)</t>
  </si>
  <si>
    <t>Мягкие элементы  качелей"Мастак-2"</t>
  </si>
  <si>
    <t>ИЯУБ6.17.03.000</t>
  </si>
  <si>
    <t>Мягкие элементы  качелей-шатер ИЯУБ25.17</t>
  </si>
  <si>
    <t>ИЯУБ25.17.05.000</t>
  </si>
  <si>
    <t>Мягкие элементы  качелей "Элит"</t>
  </si>
  <si>
    <t>Мягкие элементы  качелей"Турин-Премиум"(тк.PANAMA)</t>
  </si>
  <si>
    <t>Мягкие элементы  качелей"Турин-2"(тк напеч),sivama</t>
  </si>
  <si>
    <t>ИЯУБ14.17.03</t>
  </si>
  <si>
    <t>Мягкие элементы качелей "Мастак-Премиум"(тк.PANAMA)</t>
  </si>
  <si>
    <t>Мягкие элементы  качелей"Турин-2"(тк PANAMA)</t>
  </si>
  <si>
    <t>ИЯУБ14.17</t>
  </si>
  <si>
    <t>Мягкие элементы   качелей "Турин -Премиум"Flower"</t>
  </si>
  <si>
    <t>ИЯУБ34.20.02.000</t>
  </si>
  <si>
    <t>Мягкие элементы   качелей "Александрия"(тк.PANAMA)</t>
  </si>
  <si>
    <t>ИЯУБ29.20.06.000</t>
  </si>
  <si>
    <t>Мягкие элементы   качелей "Александрия"(тк.мебельн)</t>
  </si>
  <si>
    <t>Мягкие элементы качелей "Мастак-Премиум"(тк.мебельн)</t>
  </si>
  <si>
    <t>с755</t>
  </si>
  <si>
    <t>Мягкие элементы качелей "Палермо-Премиум"(тк.напеч)</t>
  </si>
  <si>
    <t>с608</t>
  </si>
  <si>
    <t>ИЯУБ17.11.05.000</t>
  </si>
  <si>
    <t>Мягкие элементы качелей "Палермо"(тк.PANAMA)</t>
  </si>
  <si>
    <t>Мягкие элементы качелей "Палермо-Премиум"(тк.PANAMA)</t>
  </si>
  <si>
    <r>
      <t>Мягкие элементы качелей "Палермо"</t>
    </r>
    <r>
      <rPr>
        <sz val="11"/>
        <rFont val="Arial Cyr"/>
        <charset val="204"/>
      </rPr>
      <t>(тк.мебельная)</t>
    </r>
  </si>
  <si>
    <t>с709</t>
  </si>
  <si>
    <t>Мягкие элементы качелей "Палермо-Премиум"(тк.мебельная)</t>
  </si>
  <si>
    <t>с591,с1645</t>
  </si>
  <si>
    <t>ИЯУБ25.17.05</t>
  </si>
  <si>
    <t>Мягкие элементы качелей "NORDAN"</t>
  </si>
  <si>
    <r>
      <t>Мягкие элементы   качели-шатер</t>
    </r>
    <r>
      <rPr>
        <sz val="11"/>
        <rFont val="Arial Cyr"/>
        <charset val="204"/>
      </rPr>
      <t>(тк.PAPERMOON)</t>
    </r>
  </si>
  <si>
    <t>Чехлы мягких элементов качелей садовых"Габи</t>
  </si>
  <si>
    <t>Чехлы  мягких элементов качелей "Мартинелла"       ."Фьюджи"            (к-т)</t>
  </si>
  <si>
    <t xml:space="preserve">ИЯУБ11.17.03.00.000;  ИЯУБ27.18.03.000 </t>
  </si>
  <si>
    <t>Чехлы  мягких элементов качелей "Стандарт2"   без чехлов подушек                (к-т)</t>
  </si>
  <si>
    <t>Чехлы  мягких элементов качелей "Комфорт-М"                            (к-т)</t>
  </si>
  <si>
    <t>Чехлы  мягких элементов качелей "Люкс2,ЛюксМ"(к-т)</t>
  </si>
  <si>
    <t>Чехлы  мягких элементов качелей "Родео"(к-т)</t>
  </si>
  <si>
    <t>Чехлы  мягких элементов качелей "Турин"(к-т)</t>
  </si>
  <si>
    <t xml:space="preserve">Чехлы  мягких элементов  качелей "Стандарт-NOVA"(к-т) </t>
  </si>
  <si>
    <t>Чехлы  мягких элементов  качелей "Стандарт-NOVA"(к-т) с чехлами подушек</t>
  </si>
  <si>
    <t>Чехлы  мягких элементов качелей "Люкс-3"(к-т)</t>
  </si>
  <si>
    <t>Чехлы  мягких элементов качелей "Люкс-3" с подушками  2шт синтепон (к-т)</t>
  </si>
  <si>
    <t xml:space="preserve">Чехлы(без боковин)  мягких элементов  качелей "Сиена"(к-т)   </t>
  </si>
  <si>
    <t>ИЯУБ5.12.03.300</t>
  </si>
  <si>
    <t xml:space="preserve">Чехлы(с  боковинами)  мягких элементов  качелей "Сиена"(к-т)   </t>
  </si>
  <si>
    <t>Чехлы  мягких элементов качелей "Наварра"(к-т)</t>
  </si>
  <si>
    <t>Чехлы  мягких элементов качелей "Квартет"(к-т)</t>
  </si>
  <si>
    <t>Чехлы  мягких элементов качелей "Саванна "(к-т)</t>
  </si>
  <si>
    <t>ИЯУБ12.18.03.000</t>
  </si>
  <si>
    <t>Чехлы  мягких элементов качелей "Мастак",(к-т)</t>
  </si>
  <si>
    <t>Чехлы  мягких элементов с подголовником  качелей"Азалия" "(к-т)</t>
  </si>
  <si>
    <t>ИЯУБ20.19.02,.000</t>
  </si>
  <si>
    <t>Чехлы  мягких элементов качелей "Фантазия,Олимп"  без чехлов подушек)</t>
  </si>
  <si>
    <t>Чехлы  мягких элементов качелей "Мастак " с подголовниками</t>
  </si>
  <si>
    <t>Чехлы(с подушками из синтепона)  мягких элементов качелей "Турин-Премиум"(к-т)</t>
  </si>
  <si>
    <t>Чехлы  мягких элементов качелей Александрия" ( 1комплект-чехлы м/э-без чехлов подушек) тк.PANAMA</t>
  </si>
  <si>
    <t xml:space="preserve">Чехлы  мягких элементов качелей-шатра </t>
  </si>
  <si>
    <t>ИЯУБ25.17.05.00.00.000</t>
  </si>
  <si>
    <t>Чехлы  мягких элементов качелей "Мастак" ( 1комплект-чехлы м/э +2подушки плащ. синтепон)</t>
  </si>
  <si>
    <t>Чехлы  мягких элементов качелей Турин-2" ( 1комплект-чехлы м/э  тк.PANAMA +2подушки синтепон)</t>
  </si>
  <si>
    <t>Чехлы  мягких элементов качелей "Мастак Премиум" ( 1комплект-чехлы м/э c чехлами подушек тк.Panama )</t>
  </si>
  <si>
    <t>Чехлы  мягких элементов качелей "Мастак Премиум" ( 1комплект-чехлы м/э-3шт+чехлы2подушки) тк.мебельн.</t>
  </si>
  <si>
    <t>Чехлы  мягких элементов качелей "Турин"(шт) ткань мебельная</t>
  </si>
  <si>
    <t>ИЯУБ8.13</t>
  </si>
  <si>
    <t>Чехлы  мягких элементов качелей "Палермо""Палермо-Премиум"(к-т)</t>
  </si>
  <si>
    <t>Чехлы  мягких элементов качелей "Палермо-Премиум"(к-т)  тк мебельная</t>
  </si>
  <si>
    <t>к арт.с591</t>
  </si>
  <si>
    <t>Чехлы  мягких элементов качелей "Палермо-Премиум"(к-т)  тк мебельнаяFravu+Dyer basic  однот.</t>
  </si>
  <si>
    <t>с1495,с1496</t>
  </si>
  <si>
    <t>ИЯУБ9.13.03.100</t>
  </si>
  <si>
    <t>Основание качелей "Габи"(ткань полипр+тк.Кондор)</t>
  </si>
  <si>
    <t>ИЯУБ14.16.01.110</t>
  </si>
  <si>
    <t>Основание качелей "Мартинелла"(ткань полипр+тк.Кондор)</t>
  </si>
  <si>
    <t>ИЯУБ1.17.01.110</t>
  </si>
  <si>
    <t>Основание качелей "Бари"(ткань полипр)</t>
  </si>
  <si>
    <t>ИЯУБ10.13.03.000</t>
  </si>
  <si>
    <t>Подушка декоративная 500х500(наполнитель полотно обънмное полиэфирное)</t>
  </si>
  <si>
    <t>ИЯУБ61.22.03.000</t>
  </si>
  <si>
    <t>Мягкий элемент кресла "Морская-1" 440х340х60мм</t>
  </si>
  <si>
    <t>с1422</t>
  </si>
  <si>
    <t>Мягкий элемент стула"Морская-2" 380х380х20мм</t>
  </si>
  <si>
    <t>с1428</t>
  </si>
  <si>
    <t>Матрац кровати жесткой "Стефания"</t>
  </si>
  <si>
    <t>КР60.93.05.000</t>
  </si>
  <si>
    <t>Матрац  мягкий s=50 кровати детской раскладной "Юнга"</t>
  </si>
  <si>
    <t>ИЯУБ.12.02.000</t>
  </si>
  <si>
    <t>Матрац  мягкий (жест)кровати раскладной "Надин"</t>
  </si>
  <si>
    <t>ИЯУБ11.13.03.000</t>
  </si>
  <si>
    <t>Матрац  мягкий s=10 кровати раскладной "Надин"</t>
  </si>
  <si>
    <t>Мягкий элемент жесткий  кресла складного "Фольварк"</t>
  </si>
  <si>
    <t>И15.91.02.00.000</t>
  </si>
  <si>
    <t>Мягкий элемент  s=10 кресла складного "Фольварк"</t>
  </si>
  <si>
    <t>И15.91.04.00.000</t>
  </si>
  <si>
    <t>Мягкий элемент  кресла набора "Анкона"(текстилен)</t>
  </si>
  <si>
    <t>ИЯУБ7.13.02.500</t>
  </si>
  <si>
    <t>Мягкий элемент  кресла набора "Андреа"(текстилен)</t>
  </si>
  <si>
    <t>Мягкий элемент кресла -качалки "Нарочь"</t>
  </si>
  <si>
    <t>с238.02</t>
  </si>
  <si>
    <t>ИЯУБ10.04.02.000</t>
  </si>
  <si>
    <t>Мягкий элемент кресла -качалки "Нарочь"(текстилен)</t>
  </si>
  <si>
    <t>Мягкий элемент  скамейки металлической</t>
  </si>
  <si>
    <t>ИЯУБ1.20.02.000</t>
  </si>
  <si>
    <t>Мягкий элементс тафтингом (с подушкой) тк.Panama кресла подвесного "Грейс"</t>
  </si>
  <si>
    <t>ИЯУБ27.20.02.00</t>
  </si>
  <si>
    <t>Мягкий элементс тафтингом (с подушкой) тк.Papermoon кресла подвесного "Грейс"</t>
  </si>
  <si>
    <t>Мягкий элемент кресла-шезлонга"Альберто"</t>
  </si>
  <si>
    <t>КШ31.94.02.000-03</t>
  </si>
  <si>
    <t>Мягкий элемент кресла-шезлонга"Альберто-2"</t>
  </si>
  <si>
    <t>ИЯУБ 17.03.02.000</t>
  </si>
  <si>
    <t>Мягкий элемент кресла-шезлонг"Альберто3"</t>
  </si>
  <si>
    <t>ИЯУБ 7.05.02.000</t>
  </si>
  <si>
    <t>Мягкий элемент кресла-шезлонга"Леонардо"</t>
  </si>
  <si>
    <t>ИЯУБ 1.11.02.000</t>
  </si>
  <si>
    <t xml:space="preserve">Мягкий элемент кресла-шезлонга"Машека" </t>
  </si>
  <si>
    <t>ИЯУБ 4.08.02.000</t>
  </si>
  <si>
    <t>Мягкий элемент кресла-шезлонга"Альберто-2" "Альберто-3"(тафтинг)</t>
  </si>
  <si>
    <t>ИЯУБ17.03.03.000</t>
  </si>
  <si>
    <t xml:space="preserve">Мягкий элемент  с подголовником лежак-кресла"Таити" </t>
  </si>
  <si>
    <t>ИЯУБ6.05.02.000</t>
  </si>
  <si>
    <t>Матрац кровати-тумбы "Отдых"</t>
  </si>
  <si>
    <t>ИЯУБ3.12.05.000</t>
  </si>
  <si>
    <t>Матрац кровати-тумбы "Вилия","Верона"</t>
  </si>
  <si>
    <t>ИЯУБ2.11.03.000</t>
  </si>
  <si>
    <t xml:space="preserve">Комплект постельного белья взрослый 2хспальный </t>
  </si>
  <si>
    <t>с978</t>
  </si>
  <si>
    <t xml:space="preserve">Комплект постельного белья взрослый 1,5спальный </t>
  </si>
  <si>
    <t>с977</t>
  </si>
  <si>
    <t>Комплект постельного белья  детский</t>
  </si>
  <si>
    <t>с976</t>
  </si>
  <si>
    <t>Подлокотник 13.98.007.001.-02.03 (кресла"Фольварк)           ед.изм.- комплект(2шт)</t>
  </si>
  <si>
    <t>с1610</t>
  </si>
  <si>
    <t xml:space="preserve">13.98.007.001.-02.03 </t>
  </si>
  <si>
    <t>Подлокотник ИЯУБ10.04.00.004,-01 (кресла"Нарочь) ед.изм. - комплект-2шт</t>
  </si>
  <si>
    <t xml:space="preserve"> ИЯУБ10.04.00.004,-01</t>
  </si>
  <si>
    <t>Подлокотник 13.87.006.00.011-01(шезлонг Альберто,Альберто2,Леонардо)  ед.изм.комплект -2шт</t>
  </si>
  <si>
    <t xml:space="preserve"> 13.87.006.00.011-01</t>
  </si>
  <si>
    <t>Подлокотник ИЯУБ12.04.00.001,-01(шезлонг Альберто3,Машека)  ед.изм.комплект - 2 шт</t>
  </si>
  <si>
    <t>ИЯУБ12.04.00.001,-01</t>
  </si>
  <si>
    <t>Гнездо с подвесами ( кач.дет.Солнышко-6)</t>
  </si>
  <si>
    <t>с1092</t>
  </si>
  <si>
    <t>Горка "WAVE" Н=1050</t>
  </si>
  <si>
    <t>с994</t>
  </si>
  <si>
    <t>Дуга тента ИЯУБ46.17.01.005  габи</t>
  </si>
  <si>
    <t xml:space="preserve">ИЯУБ46.17.01.005 </t>
  </si>
  <si>
    <t xml:space="preserve">Поперечка тента ИЯУБ46.17.01.004   (качГаби) </t>
  </si>
  <si>
    <t>ИЯУБ3.07.01.004-01</t>
  </si>
  <si>
    <t xml:space="preserve">Поперечка тента   ИЯУБ10.13.01.002 (качБари) </t>
  </si>
  <si>
    <t>ИЯУБ10.13.01.002</t>
  </si>
  <si>
    <t xml:space="preserve">Дуга тента ИЯУБ3.07.01.003-01   (кач Стандарт2)  </t>
  </si>
  <si>
    <t xml:space="preserve">ИЯУБ3.07.01.003-01 </t>
  </si>
  <si>
    <t xml:space="preserve">Поперечка тента ИЯУБ3.07.01.004-01   (кач Стандарт2) </t>
  </si>
  <si>
    <t>Дуга тента ИЯУБ3.07.01.003   (кач Люкс2)</t>
  </si>
  <si>
    <t xml:space="preserve"> ИЯУБ3.07.01.003  </t>
  </si>
  <si>
    <t xml:space="preserve">Поперечка тента ИЯУБ3.07.01.004   (кач Люкс2) </t>
  </si>
  <si>
    <t xml:space="preserve">ИЯУБ3.07.01.004 </t>
  </si>
  <si>
    <t>Дуга тента ИЯУБ3.07.01.003   (кач Родео)</t>
  </si>
  <si>
    <t xml:space="preserve">ИЯУБ3.07.01.003 </t>
  </si>
  <si>
    <t>Поперечка тента ИЯУБ3.07.01.004-02   (кач Родео)</t>
  </si>
  <si>
    <t xml:space="preserve">ИЯУБ3.07.01.004-02   </t>
  </si>
  <si>
    <t>Дуга тента ИЯУБ3.07.01.004-02   (кач КомфортМ)</t>
  </si>
  <si>
    <t>ИЯУБ3.07.01.004-02</t>
  </si>
  <si>
    <t>Поперечка тента ИЯУБ3.07.01.003-02   (кач КомфортМ)</t>
  </si>
  <si>
    <t xml:space="preserve"> ИЯУБ3.07.01.003-02  </t>
  </si>
  <si>
    <t>Дуга тента ИЯУБ9.07.01.004  (кач Мастак)</t>
  </si>
  <si>
    <t xml:space="preserve"> ИЯУБ9.07.01.004</t>
  </si>
  <si>
    <t>Поперечка тента ИЯУБ9.07.01.005   (кач Мастак)</t>
  </si>
  <si>
    <t xml:space="preserve"> ИЯУБ9.07.01.005  </t>
  </si>
  <si>
    <t>Дуга тента ИЯУБ22.17.01.00.002(кач Пагода)</t>
  </si>
  <si>
    <t>ИЯУБ22.17.01.00.002</t>
  </si>
  <si>
    <t>Перемычка ИЯУБ22.17.01.00.001   (качПагода)</t>
  </si>
  <si>
    <t xml:space="preserve"> ИЯУБ22.17.01.00.001  </t>
  </si>
  <si>
    <t>Перемычка  тента ИЯУБ22.17.01.02.000   (качПагода)</t>
  </si>
  <si>
    <t xml:space="preserve"> ИЯУБ22.17.01.02.000</t>
  </si>
  <si>
    <t>Дуга тента ИЯУБ17.11.01.002  (кач Мастак-Премиум)</t>
  </si>
  <si>
    <t xml:space="preserve"> ИЯУБ17.11.01.002 </t>
  </si>
  <si>
    <t>Поперечка тента ИЯУБ9.13.01.002  (кач Мастак-Премиум)</t>
  </si>
  <si>
    <t xml:space="preserve">ИЯУБ9.13.01.002 </t>
  </si>
  <si>
    <t>Поперечка ИЯУБ8.03.01.300 (кач Квартет)</t>
  </si>
  <si>
    <t xml:space="preserve"> ИЯУБ8.03.01.300 </t>
  </si>
  <si>
    <t>Дуга тента 8.03.01.002(  кач.Квартет)</t>
  </si>
  <si>
    <t xml:space="preserve"> 8.03.01.002</t>
  </si>
  <si>
    <t>Дуга ЯУБ8.03.01.400 ( кач.Квартет)</t>
  </si>
  <si>
    <t>ЯУБ8.03.01.400</t>
  </si>
  <si>
    <t>Стойка ЯУБ8.03.01.200(кач Квартет)</t>
  </si>
  <si>
    <t>ЯУБ8.03.01.200</t>
  </si>
  <si>
    <t>Дуга тента ИЯУБ17.11.01.002  (качПалермо-Премиум ,Саванна,Турин-Премиум, Александрия)</t>
  </si>
  <si>
    <t>ИЯУБ17.11.01.002</t>
  </si>
  <si>
    <t>Поперечка тента ИЯУБ17.11.01.003  (кач Палермо-Премиум,Саванна,Мастак-2, Инфинити)</t>
  </si>
  <si>
    <t>ИЯУБ17.11.01.003</t>
  </si>
  <si>
    <t>Дуга тента ИЯУБ17.11.01.002  (качТурин Турин2)</t>
  </si>
  <si>
    <t>Поперечка тента ИЯУБ8.13.01.002 (качТурин,Турин2)</t>
  </si>
  <si>
    <t xml:space="preserve"> ИЯУБ8.13.01.002</t>
  </si>
  <si>
    <t>Дуга тента ИЯУБ3.07.01.003  (качСиена)</t>
  </si>
  <si>
    <t>Поперечка тента ИЯУБ3.07.01.004-03 (качСиена)</t>
  </si>
  <si>
    <t>ИЯУБ3.07.01.004-03</t>
  </si>
  <si>
    <t>Дуга тента ИЯУБ18.11.01.002  (качПалермо)</t>
  </si>
  <si>
    <t xml:space="preserve"> ИЯУБ18.11.01.002  </t>
  </si>
  <si>
    <t>Поперечка тента ИЯУБ18.11.01.003  (кач Палермо)</t>
  </si>
  <si>
    <t xml:space="preserve">ИЯУБ18.11.01.003 </t>
  </si>
  <si>
    <t>Поперечка тента ИЯУБ9.13.01.002 (качТурин-Премиум,Азалия,Альвина,Орлеан)</t>
  </si>
  <si>
    <t>ИЯУБ9.13.01.002</t>
  </si>
  <si>
    <t>Дуга опорная  правая  качелей " Габи"</t>
  </si>
  <si>
    <t>ИЯУБ46.17.01.301</t>
  </si>
  <si>
    <t>Дуга опорная левая качелей "Габи"</t>
  </si>
  <si>
    <t>ИЯУБ46.17.01.201</t>
  </si>
  <si>
    <t>Дуга опорная ИЯУБ4.07.01.300СБ  кач Сандарт2</t>
  </si>
  <si>
    <t xml:space="preserve"> ИЯУБ4.07.01.300СБ  </t>
  </si>
  <si>
    <t>Дуга опорная ИЯУ8.15.01.001  кач Турин-Премиум</t>
  </si>
  <si>
    <t xml:space="preserve">ИЯУ8.15.01.001  </t>
  </si>
  <si>
    <t>Дуга опорная ИЯУБ3.07.01.300СБ качЛюкс2</t>
  </si>
  <si>
    <t xml:space="preserve"> ИЯУБ3.07.01.300СБ</t>
  </si>
  <si>
    <t>Дуга опорная ИЯУБ17.11.01.001(Палермо-Премиум)</t>
  </si>
  <si>
    <t>ИЯУБ17.11.01.001</t>
  </si>
  <si>
    <t>Дуга опорная ИЯУБ29.20.01.001(Александрия))</t>
  </si>
  <si>
    <t>ИЯУБ29.20.01.001</t>
  </si>
  <si>
    <t>Дуга опорная ИЯУБ5,12,01,100 (Сиена)</t>
  </si>
  <si>
    <t>ИЯУБ5.12.01.100</t>
  </si>
  <si>
    <t>Дуга опорная ИЯУБ9.07.01.001 (мастак)</t>
  </si>
  <si>
    <t>ИЯУБ9.07.01.001</t>
  </si>
  <si>
    <t>Дуга опорная  ИЯУБ13.10.01.100 кач.Родео-2</t>
  </si>
  <si>
    <t>ИЯУБ13.10.01.100</t>
  </si>
  <si>
    <t>Дуга  левая ИЯУБ10.13.05.003,Дуга правая ИЯУБ10.13.05.004 (качели Невада)</t>
  </si>
  <si>
    <t xml:space="preserve"> ИЯУБ10.13.05.003,  ИЯУБ10.13.05.004 </t>
  </si>
  <si>
    <t>Дуга  левая ИЯУБ17.11.01.005,Дуга правая ИЯУБ17.11.01.006 (качелиПалермо-Премиум))</t>
  </si>
  <si>
    <t xml:space="preserve"> ИЯУБ17.11.01.005,                                       ИЯУБ17.11.01.006</t>
  </si>
  <si>
    <t>Дуга  распорки  левая ИЯУБ17.11.01.007,Дуга распорки правая ИЯУБ17.11.01.008(качели ПалермоПремиум)</t>
  </si>
  <si>
    <t>ИЯУБ17.11.01.007, ИЯУБ17.11.01.008</t>
  </si>
  <si>
    <t>Дуга ЯУБ6.04.01.003 кач Квартет</t>
  </si>
  <si>
    <t>ЯУБ6.04.01.003</t>
  </si>
  <si>
    <t>Дуга  ИЯУБ9.07.01.006  (Родео)</t>
  </si>
  <si>
    <t>ИЯУБ9.07.01.006</t>
  </si>
  <si>
    <t>Дуга И8.98.01.301 кач Люкс2</t>
  </si>
  <si>
    <t>И8.98.01.301</t>
  </si>
  <si>
    <t>Дуга ЯУБ3.07.01.008  кач Люкс2</t>
  </si>
  <si>
    <t xml:space="preserve">ЯУБ3.07.01.008 </t>
  </si>
  <si>
    <t>Дуга кронштейна ИЯУБ9.13.01.003      Мастак-Премиум</t>
  </si>
  <si>
    <t xml:space="preserve"> ИЯУБ9.13.01.003     </t>
  </si>
  <si>
    <t>Опора передняя ИЯУБ3.07.01.001 (кач.Люкс2, кач Люкс3)</t>
  </si>
  <si>
    <t xml:space="preserve"> ИЯУБ3.07.01.001 </t>
  </si>
  <si>
    <t>Опора передняя ИЯУБ13.10.01.002 кач Турин,Родео</t>
  </si>
  <si>
    <t xml:space="preserve"> ИЯУБ13.10.01.002 </t>
  </si>
  <si>
    <t>Опора передняя ИЯУБ29.10.01.002 кач Александрия</t>
  </si>
  <si>
    <t xml:space="preserve"> ИЯУБ29.10.01.002</t>
  </si>
  <si>
    <t>Опора передняя ИЯУБ8.15.01.004(Турин-Премиум,Турин-Премиум Flower,Азалия)</t>
  </si>
  <si>
    <t xml:space="preserve">ИЯУБ8.15.01.004 </t>
  </si>
  <si>
    <t>Опора передняя ИЯУБ17.11.01.018(Мастак2,Мастак-Премиум,Палермо-Премиум,Саванна,Cаванна Flower)</t>
  </si>
  <si>
    <t>ИЯУБ17.11.01.018</t>
  </si>
  <si>
    <t>Опора задняя ИЯУБ3.07.01.002-01,ИЯУБ3.07.01.002-01   (кач.Люкс2, кач Люкс3)</t>
  </si>
  <si>
    <t xml:space="preserve">ИЯУБ3.07.01.002-01,ИЯУБ3.07.01.002-01   </t>
  </si>
  <si>
    <t>Опора задняя ИЯУБ8.13.01.003 кач Турин</t>
  </si>
  <si>
    <t xml:space="preserve"> ИЯУБ8.13.01.003</t>
  </si>
  <si>
    <t>Опора задняя ИЯУБ13.10.01.014 кач.Родео</t>
  </si>
  <si>
    <t xml:space="preserve">ИЯУБ13.10.01.014 </t>
  </si>
  <si>
    <t>Опора задняя ИЯУБ29.20.01.003,-01(Александрия)</t>
  </si>
  <si>
    <t>ИЯУБ29.20.01.003,-01</t>
  </si>
  <si>
    <t>Опора задняя ИЯУБ8.15.01.003 кач Турин-Премиум, ТуринПремиум FlowerАзалия</t>
  </si>
  <si>
    <t>ИЯУБ8.15.01.003</t>
  </si>
  <si>
    <t>Опора задняя ИЯУБ17.11.01.004,-01(Палермо,Палермо-Премиум,Саванна,Cаванна Flower)</t>
  </si>
  <si>
    <t>ИЯУБ17.11.01.004,-01</t>
  </si>
  <si>
    <t>Опора задняя ИЯУБ9.07.01.03  Мастак,Мастак-Премиум</t>
  </si>
  <si>
    <t>ИЯУБ9.07.01.03</t>
  </si>
  <si>
    <t>Хомут тента  Александрия</t>
  </si>
  <si>
    <t>Раскос ИЯУБ25.17.09.00.000(шатер-беседка)</t>
  </si>
  <si>
    <t>ИЯУБ25.17.09.00.000</t>
  </si>
  <si>
    <t>Перемычка ИЯБ25.17.01.10.00.000(шатер-беседка)</t>
  </si>
  <si>
    <t>ИЯУб25.17.01.10.00.000</t>
  </si>
  <si>
    <t>Подголовник ИЯУБ14.17.01.100 Турин2</t>
  </si>
  <si>
    <t>Спинка ИЯУБ 6.04.01.600  кач Квартет</t>
  </si>
  <si>
    <t xml:space="preserve">ИЯУБ 6.04.01.600 </t>
  </si>
  <si>
    <t>Сиденье ИЯУБ9.07.01.200СБ кач Квартет</t>
  </si>
  <si>
    <t xml:space="preserve"> ИЯУБ9.07.01.200СБ </t>
  </si>
  <si>
    <t>Спинка И11.01.03.400СБ кач Люкс2</t>
  </si>
  <si>
    <t>И11.01.03.400СБ</t>
  </si>
  <si>
    <t>Сиденье И11.01.03.300 СБ кач Люкс2</t>
  </si>
  <si>
    <t xml:space="preserve">И11.01.03.300 СБ </t>
  </si>
  <si>
    <t>Спинка  ИЯУБ13.10.01.300 кач.Родео, Турин</t>
  </si>
  <si>
    <t xml:space="preserve"> ИЯУБ13.10.01.300 </t>
  </si>
  <si>
    <t>Сиденье ИЯУБ13.10.01.200 кач.Родео. Турин</t>
  </si>
  <si>
    <t xml:space="preserve"> ИЯУБ13.10.01.200</t>
  </si>
  <si>
    <t>Сиденье ИЯУБ17.11.01.200 кач,Палермо-Премиум,Саванна</t>
  </si>
  <si>
    <t xml:space="preserve"> ИЯУБ17.11.01.200 </t>
  </si>
  <si>
    <t>Спинка ИЯУБ17.11.01.300 СБ кач,Палермо-Премиум</t>
  </si>
  <si>
    <t xml:space="preserve"> ИЯУБ17.11.01.300 СБ </t>
  </si>
  <si>
    <t>Сиденье ИЯУБ9.07.01.200СБ кач Мастак Премиум</t>
  </si>
  <si>
    <t xml:space="preserve"> ИЯУБ9.07.01.200СБ</t>
  </si>
  <si>
    <t>Сиденье качелей "Солнышко 3,5"</t>
  </si>
  <si>
    <t>ИЯУБ14.02.00.005</t>
  </si>
  <si>
    <t>Дуга подвесная качелей дет"Солнышко5"</t>
  </si>
  <si>
    <t>ИЯУБ10.05.02.000</t>
  </si>
  <si>
    <t>Направляющая качелей дет"Солнышко5"</t>
  </si>
  <si>
    <t>ИЯУБ14.02.000.003</t>
  </si>
  <si>
    <t>Боковина  качелей  Габи</t>
  </si>
  <si>
    <t>ИЯУБ14.16.01.003</t>
  </si>
  <si>
    <t>Боковина тента качелей садовых "Пагода"</t>
  </si>
  <si>
    <t>ИЯУБ22.17.01.00.003</t>
  </si>
  <si>
    <t>Боковина  качелей  "Фьюджи"</t>
  </si>
  <si>
    <t>ИЯУБ11.17.01.201</t>
  </si>
  <si>
    <t>Боковина в сборе качелей Барселона</t>
  </si>
  <si>
    <t>ИЯУБ11.17.01.200 СБ</t>
  </si>
  <si>
    <t>Боковина в сборе качелей "Люкс2,3" " Мастак","Мастак-Премиум"</t>
  </si>
  <si>
    <t>ИЯУБ9.07.01.100СБ.-01</t>
  </si>
  <si>
    <t>Боковина в сборе  качелей "Бари"</t>
  </si>
  <si>
    <t>ИЯУБ10.13.05.200СБ</t>
  </si>
  <si>
    <t>Боковина качелей " Палермо-Премиум"</t>
  </si>
  <si>
    <t>ИЯУБ17.11.01.400,-01</t>
  </si>
  <si>
    <t>Боковина в сборе  качелей "Родео"."Турин"</t>
  </si>
  <si>
    <t>ИЯУБ13.10.01.600СБ,-01</t>
  </si>
  <si>
    <t>Боковина каркаса ИЯУБ17.19.01.02.000( шатер*беседка)</t>
  </si>
  <si>
    <t>ИЯУБ17.19.01.02.000</t>
  </si>
  <si>
    <t>Стойка  ИЯУБ25.17.01.14.00.000(шатер-беседка)</t>
  </si>
  <si>
    <t>ИЯУБ25.17.01.14.00.000</t>
  </si>
  <si>
    <t>Стойка в сборе  качелей Мартинелла</t>
  </si>
  <si>
    <t>ИЯУБ11.17.01.100-01</t>
  </si>
  <si>
    <t>Стойка ИЯУБ10.13.01.001-01; -02 качелей Бари</t>
  </si>
  <si>
    <t xml:space="preserve"> ИЯУБ10.13.01.001-01;-02</t>
  </si>
  <si>
    <t>Кронштейн ИЯУБ3.07.01.006;-01</t>
  </si>
  <si>
    <t xml:space="preserve"> ИЯУБ3.07.01.006;-01</t>
  </si>
  <si>
    <t>Кронштейн в сборе ИЯУБ8.15.01.520СБ(ТуринПрем,Азалия,Элиз)</t>
  </si>
  <si>
    <t>ИЯУБ8.15.01.520СБ</t>
  </si>
  <si>
    <t>Кронштейн  в сборе качелей Палермо-Премиум</t>
  </si>
  <si>
    <t>ИЯУБ11.17.01.100</t>
  </si>
  <si>
    <t>Кронштейн   дуги ИЯУБ38.20.03.200СБ  (Александрия)</t>
  </si>
  <si>
    <t>ИЯУБ38.20.03.200СБ</t>
  </si>
  <si>
    <t>Стяжка левая ИЯУБ14.02.00.002(солнышко3;5)</t>
  </si>
  <si>
    <t>ИЯУБ25.02.00.002</t>
  </si>
  <si>
    <t>Стяжка левая ИЯУБ3.15.01.005 (Стандарт Nova)</t>
  </si>
  <si>
    <t>ИЯУБ3.15.01.005</t>
  </si>
  <si>
    <t>Стяжка правая ИЯУБ3.15.01.005 (Стандарт Nova)</t>
  </si>
  <si>
    <t>Стяжка левая ИЯУБ10.05.00.001Ссолнышко3;5)</t>
  </si>
  <si>
    <t>ИЯУБ10.05.00.001</t>
  </si>
  <si>
    <t>Стяжка ИЯУБ46.17.01.003(Габи)</t>
  </si>
  <si>
    <t>ИЯУБ46.17.01.003</t>
  </si>
  <si>
    <t>Стяжка ИЯУБ4.07.01.005(Стандарт)</t>
  </si>
  <si>
    <t>ИЯУБ4.07.01.005</t>
  </si>
  <si>
    <t>Стяжка левая ИЯУБ3.15.01.008(Варна)</t>
  </si>
  <si>
    <t>ИЯУБ3.15.01.008</t>
  </si>
  <si>
    <t>Стяжка правая ИЯУБ3.15.01.009(Варна)</t>
  </si>
  <si>
    <t>ИЯУБ3.15.01.009</t>
  </si>
  <si>
    <t>Стяжка левая  ИЯУБ10.13.05.001 (кач Бари)</t>
  </si>
  <si>
    <t xml:space="preserve">  ИЯУБ10.13.05.001</t>
  </si>
  <si>
    <t>Стяжка праваяИЯУБ10.13.05.002 (кач Бари)</t>
  </si>
  <si>
    <t>ИЯУБ10.13.05.002</t>
  </si>
  <si>
    <t>СтяжкаИЯУБ14.07.01.005 (кач Бари)</t>
  </si>
  <si>
    <t>ИЯУБ14.07.01.005</t>
  </si>
  <si>
    <t>Связь ИЯУБ8.15.01.100(ТуринПрем,Азалия,Элиз)</t>
  </si>
  <si>
    <t>ИЯУБ8.15.01.100</t>
  </si>
  <si>
    <t>Тяга ( кач Стандарт-2)ИЯУБ4.07.01.007</t>
  </si>
  <si>
    <t>ИЯУБ4.07.01.007</t>
  </si>
  <si>
    <t>Тяга (качели -шатер)ИЯУБ25.17.01.00.00.-001</t>
  </si>
  <si>
    <t>ИЯУБ25.17.01.00.00.-001</t>
  </si>
  <si>
    <t>Опора дуги 41.92.01.021</t>
  </si>
  <si>
    <t>И41.92.01.021</t>
  </si>
  <si>
    <t>Цепь ИЯУБ6.04.01.500</t>
  </si>
  <si>
    <t>ИЯУБ6.04.01.500</t>
  </si>
  <si>
    <t>Опора дуги тента  для качелей садовых(универсальная) И41.92.01.021 -комплект 4шт  РБ</t>
  </si>
  <si>
    <t>с1082</t>
  </si>
  <si>
    <t xml:space="preserve"> И41.92.01.021</t>
  </si>
  <si>
    <t>Узел А для качелей "Бари" *  (комплект 2шт)</t>
  </si>
  <si>
    <t>с1078</t>
  </si>
  <si>
    <t>Пружинный подвес для качелей садовых универсальный  ИЯУБ13.10.01.018-комплект 2шт)   РБ</t>
  </si>
  <si>
    <t>с1081</t>
  </si>
  <si>
    <t xml:space="preserve"> ИЯУБ13.10.01.018</t>
  </si>
  <si>
    <t>Узел А  универсальный в сборе  на качели  -комплект 2шт</t>
  </si>
  <si>
    <t xml:space="preserve">с1080 </t>
  </si>
  <si>
    <t>Подножник И9.87.00.00.002 ( табурет)</t>
  </si>
  <si>
    <t xml:space="preserve"> И9.87.00.00.002 </t>
  </si>
  <si>
    <t>Подножник И1-85.00.00.006(кресло Фольварк)</t>
  </si>
  <si>
    <t>И1-85.00.00.006</t>
  </si>
  <si>
    <t>Подножник " И 44.92.00.008(кач Солнышко5)</t>
  </si>
  <si>
    <t xml:space="preserve"> И 44.92.00.008</t>
  </si>
  <si>
    <t>Подножник " ИЯУБ 11.17.01.0051(качГаби)</t>
  </si>
  <si>
    <t xml:space="preserve"> ИЯУБ 11.17.01.0051</t>
  </si>
  <si>
    <t>Подножник " И41.92.01.011-01(кач Стандарт)</t>
  </si>
  <si>
    <t>И41.92.01.011-01</t>
  </si>
  <si>
    <t>Подножник ИЯУБ9.07.01.012(кач Мастак-Премиум)</t>
  </si>
  <si>
    <t xml:space="preserve"> ИЯУБ9.07.01.012</t>
  </si>
  <si>
    <t>Подножник " ИЯУБ13.10.01.007 (кач Родео)</t>
  </si>
  <si>
    <t xml:space="preserve"> ИЯУБ13.10.01.007 </t>
  </si>
  <si>
    <t>Подножник  И11.01.01.007(кач Алекс Сиена Марио Комфорт Квартет)</t>
  </si>
  <si>
    <t xml:space="preserve"> И11.01.01.007</t>
  </si>
  <si>
    <t>Держатель ИЯУБ1.09.01.003</t>
  </si>
  <si>
    <t>Защёлка И33.98.00.003</t>
  </si>
  <si>
    <t>И33.98.00.003</t>
  </si>
  <si>
    <t>Пружина -змейка И3.92.01.00.004(тумбаОтдых)</t>
  </si>
  <si>
    <t>Пружина ИЯУБ11.13.00.003 (стефания)</t>
  </si>
  <si>
    <t>Пружина 13.87.007.00.005( Фольварк)</t>
  </si>
  <si>
    <t>Пружина ИЯУБ17.03.00.001(альберто)</t>
  </si>
  <si>
    <t>Пружина ИЯУБ4.08.00.001(машека)</t>
  </si>
  <si>
    <t>Полка ИЯУБ8.03.01.005(КомфортМ,Квартет)  1шт</t>
  </si>
  <si>
    <t>Полка качелей  ИЯУБ4.07.01.004(Стандарт2) 1шт</t>
  </si>
  <si>
    <t>Полка ИЯУБ 8.98.01.007(Люкс2) 1шт</t>
  </si>
  <si>
    <t>Полка ИЯУБ1.08.00.001(мастак.Мастак-Премиум) 1шт</t>
  </si>
  <si>
    <t>Полка ИЯУБ13.10.01.009,-01( Турин,Турин-Премиум,Родео.Сиена) 1шт</t>
  </si>
  <si>
    <t>Полка  ИЯУБ17.11.01.013, ИЯУБ17.11.01.01 -01(Палермо,Палермо-премиум) 1шт</t>
  </si>
  <si>
    <t>Полка ИЯУБ29.01.015;-01(Александрия)  1шт</t>
  </si>
  <si>
    <t>Полка ИЯУБ13.10.01.009,-01( Турин,Турин-Премиум,Родео.Сиена)     комплект- 2шт</t>
  </si>
  <si>
    <t>с1607</t>
  </si>
  <si>
    <t>комплект 2шт</t>
  </si>
  <si>
    <t>Полка ИЯУБ 8.98.01.007(Люкс2) комплект-2шт</t>
  </si>
  <si>
    <t>с1608</t>
  </si>
  <si>
    <t>Полка качелей  ИЯУБ4.07.01.004(Стандарт2)           комплект-2 шт</t>
  </si>
  <si>
    <t>с1609</t>
  </si>
  <si>
    <t>Комплект полок ИЯУБ17.11.01.013,-011-2шт Э9.20.00.00</t>
  </si>
  <si>
    <t>с1178</t>
  </si>
  <si>
    <t>Комплект полок ИЯУБ13.11.01.009-011 для качелей -2шт Э9.20.00.00</t>
  </si>
  <si>
    <t>с1179</t>
  </si>
  <si>
    <t>Комплект пружинных подвесов ИЯУБ13.10.01.018(2шт) Э1.20.00.000</t>
  </si>
  <si>
    <t>с1177</t>
  </si>
  <si>
    <t>Комплект узлов А универсальных ИЯУБ34.18.01.000(2шт) Э4.20.00.000.</t>
  </si>
  <si>
    <t>с1180</t>
  </si>
  <si>
    <t xml:space="preserve">Комплект опор дуги ИЯУБ41.92.01.021(4шт) Э5.20.00.000 </t>
  </si>
  <si>
    <t>с1181</t>
  </si>
  <si>
    <t>Узел крепления  ИЯУБ3.07.01.600</t>
  </si>
  <si>
    <t>Пружинный подвес ИЯУБ13.10.01.018(1шт)</t>
  </si>
  <si>
    <t xml:space="preserve">Узел А в сборе </t>
  </si>
  <si>
    <t>Колпачок М6 И11.92.00.00.05,  М8 И8.98.01.008</t>
  </si>
  <si>
    <t>Колпачок М10 И11.01.01.011</t>
  </si>
  <si>
    <t>Заглушка ИЯУБ11.13.00.002  ИЯУБ11.13.00.004</t>
  </si>
  <si>
    <t>Фиксатор ИЯУБ3.07.01.007 ,ИЯУБ3.07.01.010</t>
  </si>
  <si>
    <t>Фиксатор ИЯУБ7.13.02.002 :  ИЯУБ7.13.02.002-01</t>
  </si>
  <si>
    <t>Вставка ИЯУБ3.07.01.005</t>
  </si>
  <si>
    <t>Вставка ИЯУБ13.10.01.004   (кач Родео)</t>
  </si>
  <si>
    <t>Латофлексы  к кровати -тумбе    ед.изм--шт</t>
  </si>
  <si>
    <t>Нож АМЕ 1.31.17.00.004</t>
  </si>
  <si>
    <t>АМЕ1.31.17.00.004</t>
  </si>
  <si>
    <t>Кронштейн переносной ИЯУБ 18.96.10.00.000 в сборе</t>
  </si>
  <si>
    <t>Опора И18.96.16.000</t>
  </si>
  <si>
    <t>Кронштейн переставной ИЯУБ15.19.02.00.000  с метизами, без  подвесной системы</t>
  </si>
  <si>
    <t>ИЯУБ15.19.02.20.00.000СБ</t>
  </si>
  <si>
    <t>Кронштейн переставной ИЯУБ15.19.02.00.000  с метизами и  подвесной системой</t>
  </si>
  <si>
    <t>Комплект метизов к качелям"Бари"</t>
  </si>
  <si>
    <t>Комплект метизов к качелям"Мартинелла"</t>
  </si>
  <si>
    <t>Комплект метизов к качелям"Стандарт-2"</t>
  </si>
  <si>
    <t>Комплект метизов к качелям"Люкс-2"</t>
  </si>
  <si>
    <t>Комплект метизов к качелям"Квартет"</t>
  </si>
  <si>
    <t>Комплект метизов к качелям"Комфорт-М"</t>
  </si>
  <si>
    <t>Комплект метизов к качелям"Родео"</t>
  </si>
  <si>
    <t>Комплект метизов к качелям"Мастак"</t>
  </si>
  <si>
    <t>Комплект метизов к качелям"Стандарт-NOVA" "Варна"</t>
  </si>
  <si>
    <t>Комплект метизов к качелям"Навити""Новара"</t>
  </si>
  <si>
    <t>Комплект метизов к качелям"Турин"</t>
  </si>
  <si>
    <t>Комплект метизов к качелям"Турин-Премиум"</t>
  </si>
  <si>
    <t>Комплект метизов к качелям"Сиена"</t>
  </si>
  <si>
    <t>Комплект метизов к качелям"Мастак-Премиум"</t>
  </si>
  <si>
    <t>Комплект метизов к качелям"Палермо" "Палермо-Премиум"","Саванна","Александрия"</t>
  </si>
  <si>
    <t>Комплект метизов к качелям"Солнышко-3"</t>
  </si>
  <si>
    <t>Комплект метизов к качелям"Солнышко-5"</t>
  </si>
  <si>
    <t>Комплект метизов к качелям"Солнышко-6"</t>
  </si>
  <si>
    <t>Зам.  директора по коммерческим вопросам</t>
  </si>
  <si>
    <t xml:space="preserve">"      "                               </t>
  </si>
  <si>
    <t>№5 от 1 МАЯ 2026 года</t>
  </si>
  <si>
    <t>на продукцию медицинского назначения ,производимую ОАО "Ольса"</t>
  </si>
  <si>
    <t>01,04,2025</t>
  </si>
  <si>
    <t>май</t>
  </si>
  <si>
    <t>июнь-июль</t>
  </si>
  <si>
    <t>август</t>
  </si>
  <si>
    <t>октябрь</t>
  </si>
  <si>
    <t>дата введения 01.01.2026</t>
  </si>
  <si>
    <t>Код по       ТН ВЭД РБ</t>
  </si>
  <si>
    <t>Ставка НДС в %</t>
  </si>
  <si>
    <t>Сумма НДС</t>
  </si>
  <si>
    <t>Розничная цена с НДС</t>
  </si>
  <si>
    <t>ТУ ВУ 700049597.039-2010</t>
  </si>
  <si>
    <t>ТУ ВУ  700049597.039-2010</t>
  </si>
  <si>
    <t>Кровати медицинские ( с матрацем)</t>
  </si>
  <si>
    <r>
      <t>"Авиценна-3"</t>
    </r>
    <r>
      <rPr>
        <sz val="11"/>
        <rFont val="Arial Cyr"/>
        <charset val="204"/>
      </rPr>
      <t>(без опций, на подножниках)</t>
    </r>
  </si>
  <si>
    <t>с1121м</t>
  </si>
  <si>
    <t>ИЯУБ21.19.00.000</t>
  </si>
  <si>
    <t>с1121м(EL)</t>
  </si>
  <si>
    <r>
      <t>"Авиценна-3"</t>
    </r>
    <r>
      <rPr>
        <sz val="11"/>
        <rFont val="Arial Cyr"/>
        <charset val="204"/>
      </rPr>
      <t>(без опций на колесах)</t>
    </r>
  </si>
  <si>
    <t>с1122м</t>
  </si>
  <si>
    <t>с1122м(EL)</t>
  </si>
  <si>
    <r>
      <t>"Авиценна-3"</t>
    </r>
    <r>
      <rPr>
        <sz val="11"/>
        <rFont val="Arial Cyr"/>
        <charset val="204"/>
      </rPr>
      <t>(с барьерами, инфуз.стойкой, полкой, кронштейном переставным, на подножниках)</t>
    </r>
  </si>
  <si>
    <t xml:space="preserve">с1121м/1 </t>
  </si>
  <si>
    <t>ИЯУБ21.19-03</t>
  </si>
  <si>
    <r>
      <t>"Авиценна-3"</t>
    </r>
    <r>
      <rPr>
        <sz val="11"/>
        <rFont val="Arial Cyr"/>
        <charset val="204"/>
      </rPr>
      <t>(с барьерами, инфуз.стойкой, полкой, кронштейном переставным, на колесах)</t>
    </r>
  </si>
  <si>
    <t>с1122м/1</t>
  </si>
  <si>
    <t>с1122м/1(EL)</t>
  </si>
  <si>
    <r>
      <t>"Авиценна-3"</t>
    </r>
    <r>
      <rPr>
        <sz val="11"/>
        <rFont val="Arial Cyr"/>
        <charset val="204"/>
      </rPr>
      <t>(с барьерами, инфуз.стойкой, полкой, рамой Балканского, на подножниках)</t>
    </r>
  </si>
  <si>
    <t>с1121м/2</t>
  </si>
  <si>
    <t>с1121м/2(EL)</t>
  </si>
  <si>
    <r>
      <t>"Авиценна-3"</t>
    </r>
    <r>
      <rPr>
        <sz val="11"/>
        <rFont val="Arial Cyr"/>
        <charset val="204"/>
      </rPr>
      <t>(с барьерами, инфуз.стойкой, полкой, рамой Балканского, на колесах)</t>
    </r>
  </si>
  <si>
    <t xml:space="preserve"> с1122м/2</t>
  </si>
  <si>
    <t xml:space="preserve"> с1122м/2(EL)</t>
  </si>
  <si>
    <r>
      <t xml:space="preserve">"Авиценна-4" </t>
    </r>
    <r>
      <rPr>
        <sz val="12"/>
        <rFont val="Arial Cyr"/>
        <charset val="204"/>
      </rPr>
      <t xml:space="preserve"> </t>
    </r>
    <r>
      <rPr>
        <sz val="11"/>
        <rFont val="Arial Cyr"/>
        <charset val="204"/>
      </rPr>
      <t>(без  полки подвесной,  на подножниках)</t>
    </r>
  </si>
  <si>
    <t>с1235м</t>
  </si>
  <si>
    <t>ИЯУБ31.19.00.000</t>
  </si>
  <si>
    <t>с1235м(EL)</t>
  </si>
  <si>
    <r>
      <t xml:space="preserve">"Авиценна-4" </t>
    </r>
    <r>
      <rPr>
        <sz val="12"/>
        <rFont val="Arial Cyr"/>
        <charset val="204"/>
      </rPr>
      <t xml:space="preserve"> </t>
    </r>
    <r>
      <rPr>
        <sz val="11"/>
        <rFont val="Arial Cyr"/>
        <charset val="204"/>
      </rPr>
      <t>(с полкой подвесной,  на подножниках)</t>
    </r>
  </si>
  <si>
    <t>с1235м/1</t>
  </si>
  <si>
    <t>ИЯУБ24.19.00.000</t>
  </si>
  <si>
    <t>с1235м/1(EL)</t>
  </si>
  <si>
    <r>
      <t xml:space="preserve">"Авиценна-5" </t>
    </r>
    <r>
      <rPr>
        <sz val="11"/>
        <rFont val="Arial Cyr"/>
        <charset val="204"/>
      </rPr>
      <t>(без опций  на подножниках)</t>
    </r>
  </si>
  <si>
    <t>с1123м</t>
  </si>
  <si>
    <t>с1123м(EL)</t>
  </si>
  <si>
    <r>
      <t>"Авиценна-5"</t>
    </r>
    <r>
      <rPr>
        <sz val="11"/>
        <rFont val="Arial Cyr"/>
        <charset val="204"/>
      </rPr>
      <t xml:space="preserve"> (без опций  на колесах)</t>
    </r>
  </si>
  <si>
    <t>с1124м</t>
  </si>
  <si>
    <t>с1124м(EL)</t>
  </si>
  <si>
    <r>
      <t>"Авиценна-5"</t>
    </r>
    <r>
      <rPr>
        <sz val="11"/>
        <rFont val="Arial Cyr"/>
        <charset val="204"/>
      </rPr>
      <t xml:space="preserve"> (без опций  на колесах: дополнительно  с барьерами)</t>
    </r>
  </si>
  <si>
    <r>
      <t>"Авиценна-5"</t>
    </r>
    <r>
      <rPr>
        <sz val="11"/>
        <rFont val="Arial Cyr"/>
        <charset val="204"/>
      </rPr>
      <t xml:space="preserve"> (без опций  на колесах: дополнительно  с барьерами, полкой подвесной)</t>
    </r>
  </si>
  <si>
    <r>
      <t>"Авиценна-5"</t>
    </r>
    <r>
      <rPr>
        <sz val="11"/>
        <rFont val="Arial Cyr"/>
        <charset val="204"/>
      </rPr>
      <t>(с барьерами, инфуз.стойкой, полкой, кронштейном переставным, на подножниках)</t>
    </r>
  </si>
  <si>
    <t>с1123м/1</t>
  </si>
  <si>
    <t>с1123м/1(EL)</t>
  </si>
  <si>
    <r>
      <t>"Авиценна-5"</t>
    </r>
    <r>
      <rPr>
        <sz val="11"/>
        <rFont val="Arial Cyr"/>
        <charset val="204"/>
      </rPr>
      <t>(с барьерами, инфуз.стойкой, полкой, рамой Балканского, на подножниках)</t>
    </r>
  </si>
  <si>
    <t>с1123м/2</t>
  </si>
  <si>
    <t>с1123м/2(EL)</t>
  </si>
  <si>
    <r>
      <t>"Авиценна-5"</t>
    </r>
    <r>
      <rPr>
        <sz val="11"/>
        <rFont val="Arial Cyr"/>
        <charset val="204"/>
      </rPr>
      <t>(с барьерами, инфуз.стойкой, полкой, кронштейном ппереставным, на колесах)</t>
    </r>
  </si>
  <si>
    <t>с1124м/1</t>
  </si>
  <si>
    <t>с1124м/1(EL)</t>
  </si>
  <si>
    <r>
      <t>"Авиценна-5"</t>
    </r>
    <r>
      <rPr>
        <sz val="11"/>
        <rFont val="Arial Cyr"/>
        <charset val="204"/>
      </rPr>
      <t>(с барьерами, инфуз.стойкой, полкой, рамой Балканского, на колесах)</t>
    </r>
  </si>
  <si>
    <t>с1124м/2</t>
  </si>
  <si>
    <t>с1124м/2(EL)</t>
  </si>
  <si>
    <r>
      <t xml:space="preserve">"Авиценна-6" </t>
    </r>
    <r>
      <rPr>
        <sz val="12"/>
        <rFont val="Arial Cyr"/>
        <charset val="204"/>
      </rPr>
      <t xml:space="preserve"> (без полки подвесной, на подножниках)</t>
    </r>
  </si>
  <si>
    <t>с1248м</t>
  </si>
  <si>
    <t>ИЯУБ33.19.00.000</t>
  </si>
  <si>
    <t>с1248м(EL)</t>
  </si>
  <si>
    <r>
      <t xml:space="preserve">"Авиценна-6" </t>
    </r>
    <r>
      <rPr>
        <sz val="12"/>
        <rFont val="Arial Cyr"/>
        <charset val="204"/>
      </rPr>
      <t xml:space="preserve"> (с полкой подвесной, на подножниках)</t>
    </r>
  </si>
  <si>
    <t>с1248м/1</t>
  </si>
  <si>
    <t>с1248м/1(EL)</t>
  </si>
  <si>
    <t>Кровати медицинские 1,2,3-х секционные( с матрацем)</t>
  </si>
  <si>
    <t>"Здоровье-1" (без опций)</t>
  </si>
  <si>
    <t xml:space="preserve">                              с334м </t>
  </si>
  <si>
    <t>И18.96.00.00.000-01</t>
  </si>
  <si>
    <t>ТУ РБ 05894597.012-98</t>
  </si>
  <si>
    <t xml:space="preserve">"Здоровье-1" </t>
  </si>
  <si>
    <t xml:space="preserve">                                с334м/1</t>
  </si>
  <si>
    <t xml:space="preserve">"Здоровье-2"   (без опций) </t>
  </si>
  <si>
    <t xml:space="preserve">                         с335м</t>
  </si>
  <si>
    <t>И18.96-02</t>
  </si>
  <si>
    <t xml:space="preserve">"Здоровье-2"    </t>
  </si>
  <si>
    <t xml:space="preserve">                                      с335м/1 </t>
  </si>
  <si>
    <t>без барьер без кронш.кап. Без крншт.переносн</t>
  </si>
  <si>
    <t>"Здоровье-3" (без опций)</t>
  </si>
  <si>
    <t xml:space="preserve">                             с336м </t>
  </si>
  <si>
    <t>И18.96</t>
  </si>
  <si>
    <t xml:space="preserve">"Здоровье-3" </t>
  </si>
  <si>
    <t xml:space="preserve">                      с336м/1 </t>
  </si>
  <si>
    <t>И18.96-00</t>
  </si>
  <si>
    <t>Матрац с наматрацником к 1, 2, 3-х сек.кр-ти</t>
  </si>
  <si>
    <t>с71а, с72а</t>
  </si>
  <si>
    <t>матрацИЯУБ16.19.08.01.000+наматрацник ИЯУБ16.19.08.03.000</t>
  </si>
  <si>
    <t>ТУ РБ 95894597.012-98</t>
  </si>
  <si>
    <t>Матрац с наматрацником к медиц.кровати "Ирма"</t>
  </si>
  <si>
    <t>к с1098м(EL)</t>
  </si>
  <si>
    <t>ИЯУБ31.1+.01</t>
  </si>
  <si>
    <t>Матрац с наматрацником для кроватей "Норд800".Вест800,"Авиценна 2","Авценна-5"</t>
  </si>
  <si>
    <t>по ассортименту к  кроватям  с арт.(EL)</t>
  </si>
  <si>
    <t>матрац ИЯУБ1.89.05.000+наматрацник ИЯУБ20.09.02.000</t>
  </si>
  <si>
    <t>Матрац с наматрацником для кроватей мед."Норд900".Вест900,"Авиценна 3"</t>
  </si>
  <si>
    <t>матрац ИЯУБ17.09.03.000+наматрацник ИЯУБ17.09.04.000</t>
  </si>
  <si>
    <t>к с1098м</t>
  </si>
  <si>
    <t>Кровати медицинские 1,2,3-х секционные( с матрацем)-модернизированные</t>
  </si>
  <si>
    <t>"Здоровье-1"(без опций,спинки с филенкой)</t>
  </si>
  <si>
    <t>с1129м</t>
  </si>
  <si>
    <t>ИЯУБ23.19.00.00.000</t>
  </si>
  <si>
    <t>"Здоровье-2"(без опций,спинки с филенкой)</t>
  </si>
  <si>
    <t>с1130м</t>
  </si>
  <si>
    <t>ИЯУБ22.19.00.00.000</t>
  </si>
  <si>
    <t>"Здоровье-3"(без опций,спинки с филенкой)</t>
  </si>
  <si>
    <t>с1131м</t>
  </si>
  <si>
    <t>ИЯУБ16.19.00.00.000</t>
  </si>
  <si>
    <t>"Здоровье-1"(без опций,спинки пластиковые)</t>
  </si>
  <si>
    <t xml:space="preserve">с1129мП,с2003;                              </t>
  </si>
  <si>
    <t>"Здоровье-2"(без опций,спинки пластиковые)</t>
  </si>
  <si>
    <t>с1130мП</t>
  </si>
  <si>
    <t>"Здоровье-3"(без опций,спинкипластиковые)</t>
  </si>
  <si>
    <t>с1131мП;с2004</t>
  </si>
  <si>
    <t>рб</t>
  </si>
  <si>
    <t>"Здоровье-1"                                                                       (с ограждениями, инфуз.стойкой, с кронштейном переносным, спинки пластиковые)</t>
  </si>
  <si>
    <t>с1129м/1П, c2003/2456,с2103/2456</t>
  </si>
  <si>
    <t>"Здоровье-2"                                                                             (с ограждениями,инфуз.стойкой,с кронштейном переносным,спинки пластиковые)</t>
  </si>
  <si>
    <t>с1130м/1П</t>
  </si>
  <si>
    <t>"Здоровье-3"                                                                                     (с ограждениями, инфуз.стойкой, с кронштейном переносным, спинки пластиковые)</t>
  </si>
  <si>
    <t>с1131м/1П.с2004/2456789             ,с2131м/1П</t>
  </si>
  <si>
    <t>ИЯУБ23.19.00.00.000-01</t>
  </si>
  <si>
    <t>ИЯУБ22.19.00.00.000-01</t>
  </si>
  <si>
    <t>ИЯУБ16.19.00.00.000-01</t>
  </si>
  <si>
    <t>"Здоровье-1"                                                                       (с ограждениями, инфуз.стойкой, с рамой Балканского, спинки пластиковые)</t>
  </si>
  <si>
    <t>с1129м/2П</t>
  </si>
  <si>
    <t>"Здоровье-2"                                                                       (с ограждениями, инфуз.стойкой, с рамой Балканского, спинки пластиковые)</t>
  </si>
  <si>
    <t>с1130м/2П</t>
  </si>
  <si>
    <t>"Здоровье-3"                                                                       (с ограждениями, инфуз.стойкой, с рамой Балканского, спинки пластиковые)</t>
  </si>
  <si>
    <t>с1131м/2П</t>
  </si>
  <si>
    <t>Кровать медицинская "Юнова-4Г" с гидроприводом приводом (с матрацем, с кронштейном переставной, спинки  пластиковые)</t>
  </si>
  <si>
    <t>с1170/1П</t>
  </si>
  <si>
    <t>ИЯУБ15.19.00.00.00.000</t>
  </si>
  <si>
    <t>ТУ ВУ  700049597.048-2020</t>
  </si>
  <si>
    <t>Кровать медицинская "Юнова-4Г" с гидроприводом приводом (с матрацем, с рамой Балканского, спинки  пластиковые)</t>
  </si>
  <si>
    <t>с1170/2П</t>
  </si>
  <si>
    <t>ИЯУБ15.19.00.00.00.000-01</t>
  </si>
  <si>
    <t>Кровать медицинская "Юнова-4Э" с электрическим приводом (с матрацем, с кронштейном переставным, спинки  пластиковые)</t>
  </si>
  <si>
    <t>с1097м/1П, с1606м/1П,                           с1606/2456789</t>
  </si>
  <si>
    <t>ИЯУБ30.18.00.00.00.000-02</t>
  </si>
  <si>
    <t>Кровать медицинская "Юнова-4Э" с электрическим приводом (с матрацем, с рамой Балконского, спинки  пластиковые)</t>
  </si>
  <si>
    <t>с1097/2П, с1606м/2П</t>
  </si>
  <si>
    <t xml:space="preserve">Кровать медицинская  "Ирма"  </t>
  </si>
  <si>
    <t>с1098м</t>
  </si>
  <si>
    <t>ИЯУБ37.19.00.000</t>
  </si>
  <si>
    <t>с1098м(EL)</t>
  </si>
  <si>
    <r>
      <t>Кровать медиц."Вест 900"</t>
    </r>
    <r>
      <rPr>
        <sz val="11"/>
        <rFont val="Arial Cyr"/>
        <charset val="204"/>
      </rPr>
      <t>(без опций,на  подножниках)</t>
    </r>
  </si>
  <si>
    <t xml:space="preserve"> с1127м </t>
  </si>
  <si>
    <t>ИЯУБ18.19.00.000</t>
  </si>
  <si>
    <t xml:space="preserve"> с1127м (EL)</t>
  </si>
  <si>
    <r>
      <t>Кровать медиц."Вест 900"</t>
    </r>
    <r>
      <rPr>
        <sz val="11"/>
        <rFont val="Arial Cyr"/>
        <charset val="204"/>
      </rPr>
      <t>(без опций,на колесах )</t>
    </r>
  </si>
  <si>
    <t>с1128м</t>
  </si>
  <si>
    <t>ИЯУБ16.19.00.000</t>
  </si>
  <si>
    <t>с1128м(EL)</t>
  </si>
  <si>
    <r>
      <t xml:space="preserve">Кровать медиц."Вест 900"                                      </t>
    </r>
    <r>
      <rPr>
        <sz val="11"/>
        <rFont val="Arial Cyr"/>
        <charset val="204"/>
      </rPr>
      <t>(с  ограждениями,инфуз.стойкой,полкой  на подножниках)</t>
    </r>
  </si>
  <si>
    <t>с1127м/1</t>
  </si>
  <si>
    <t>с1127м/1(EL)</t>
  </si>
  <si>
    <r>
      <t xml:space="preserve">Кровать медиц."Вест 900"                                    </t>
    </r>
    <r>
      <rPr>
        <sz val="11"/>
        <rFont val="Arial Cyr"/>
        <charset val="204"/>
      </rPr>
      <t>(с  ограждениями,инфуз.стойкой,полкой  на колесах)</t>
    </r>
  </si>
  <si>
    <t>с1128м/1</t>
  </si>
  <si>
    <t>с1128м/1(EL)</t>
  </si>
  <si>
    <r>
      <t xml:space="preserve">Кровать медиц."Норд 900"                                 </t>
    </r>
    <r>
      <rPr>
        <sz val="11"/>
        <rFont val="Arial Cyr"/>
        <charset val="204"/>
      </rPr>
      <t>(без опций,на  подножниках)</t>
    </r>
  </si>
  <si>
    <t>с1125м</t>
  </si>
  <si>
    <t>ИЯУБ19.19.00.000</t>
  </si>
  <si>
    <t>с1125м(EL)</t>
  </si>
  <si>
    <r>
      <t>Кровать медиц."Норд 900"</t>
    </r>
    <r>
      <rPr>
        <sz val="11"/>
        <rFont val="Arial Cyr"/>
        <charset val="204"/>
      </rPr>
      <t>(без опций,на  колесах)</t>
    </r>
  </si>
  <si>
    <t xml:space="preserve"> с1126м </t>
  </si>
  <si>
    <t xml:space="preserve"> с1126м (EL)</t>
  </si>
  <si>
    <r>
      <t xml:space="preserve">Кровать медиц."Норд 900"                                     </t>
    </r>
    <r>
      <rPr>
        <sz val="11"/>
        <rFont val="Arial Cyr"/>
        <charset val="204"/>
      </rPr>
      <t xml:space="preserve">(с  ограждениями,инфуз.стойкой,полкой  на подножниках)                                   </t>
    </r>
  </si>
  <si>
    <t>с1125м/1</t>
  </si>
  <si>
    <t>с1125м/1(EL)</t>
  </si>
  <si>
    <r>
      <t xml:space="preserve">Кровать медиц."Норд 900"                              </t>
    </r>
    <r>
      <rPr>
        <sz val="11"/>
        <rFont val="Arial Cyr"/>
        <charset val="204"/>
      </rPr>
      <t>(с  ограждениями,инфуз.стойкой,полкой  на колесах)</t>
    </r>
  </si>
  <si>
    <t>с1126м/1</t>
  </si>
  <si>
    <t>с1126м/1(EL)</t>
  </si>
  <si>
    <t>Кровати медицинские( с матрацем)  детские</t>
  </si>
  <si>
    <r>
      <t xml:space="preserve">Кровать медицинская детская </t>
    </r>
    <r>
      <rPr>
        <sz val="14"/>
        <rFont val="Arial Cyr"/>
        <charset val="204"/>
      </rPr>
      <t xml:space="preserve">"Малютка" </t>
    </r>
    <r>
      <rPr>
        <sz val="11"/>
        <rFont val="Arial Cyr"/>
        <charset val="204"/>
      </rPr>
      <t xml:space="preserve">от 0 до 2х лет  </t>
    </r>
  </si>
  <si>
    <t>с1175м,с2002,с2175м</t>
  </si>
  <si>
    <t>ИЯУБ42.19.00.000</t>
  </si>
  <si>
    <r>
      <t xml:space="preserve">Кровать медицинская детская </t>
    </r>
    <r>
      <rPr>
        <sz val="14"/>
        <rFont val="Arial Cyr"/>
        <charset val="204"/>
      </rPr>
      <t>"Анюта</t>
    </r>
    <r>
      <rPr>
        <sz val="12"/>
        <rFont val="Arial Cyr"/>
        <charset val="204"/>
      </rPr>
      <t>" от  2х до5 лет (без опций,на подножниках)</t>
    </r>
  </si>
  <si>
    <t>с1132мп</t>
  </si>
  <si>
    <t>ИЯУБ25.19.00.000</t>
  </si>
  <si>
    <r>
      <t xml:space="preserve">Кровать медицинская детская </t>
    </r>
    <r>
      <rPr>
        <sz val="14"/>
        <rFont val="Arial Cyr"/>
        <charset val="204"/>
      </rPr>
      <t>"Анюта</t>
    </r>
    <r>
      <rPr>
        <sz val="12"/>
        <rFont val="Arial Cyr"/>
        <charset val="204"/>
      </rPr>
      <t>" от  2х до5 лет  (с барьерами боковыми,инфуз.стойкой,полкой,рамой Балканского,на подножниках)</t>
    </r>
  </si>
  <si>
    <t>с1132мп/2</t>
  </si>
  <si>
    <r>
      <t xml:space="preserve">Кровать медицинская детская </t>
    </r>
    <r>
      <rPr>
        <sz val="14"/>
        <rFont val="Arial Cyr"/>
        <charset val="204"/>
      </rPr>
      <t>"Анюта</t>
    </r>
    <r>
      <rPr>
        <sz val="12"/>
        <rFont val="Arial Cyr"/>
        <charset val="204"/>
      </rPr>
      <t>" от  2х до5 лет (без опций,на колесах)</t>
    </r>
  </si>
  <si>
    <t>с1132мк</t>
  </si>
  <si>
    <r>
      <t xml:space="preserve">Кровать медицинская детская </t>
    </r>
    <r>
      <rPr>
        <sz val="14"/>
        <rFont val="Arial Cyr"/>
        <charset val="204"/>
      </rPr>
      <t>"Анюта</t>
    </r>
    <r>
      <rPr>
        <sz val="12"/>
        <rFont val="Arial Cyr"/>
        <charset val="204"/>
      </rPr>
      <t>" от  2х до5 лет (спинки щит ДСП(без опций,на колесах)</t>
    </r>
  </si>
  <si>
    <t>с1267мк</t>
  </si>
  <si>
    <t>аукцион</t>
  </si>
  <si>
    <r>
      <t xml:space="preserve">Кровать медицинская детская </t>
    </r>
    <r>
      <rPr>
        <sz val="14"/>
        <rFont val="Arial Cyr"/>
        <charset val="204"/>
      </rPr>
      <t>"Анюта</t>
    </r>
    <r>
      <rPr>
        <sz val="12"/>
        <rFont val="Arial Cyr"/>
        <charset val="204"/>
      </rPr>
      <t>" от  2х до5 лет  (спинки щит ДСП,с барьерами боковыми,инфуз.стойкой,полкой,   кронштейном переставным,на колесах)    ***по заявке</t>
    </r>
  </si>
  <si>
    <t>с1267мк/1</t>
  </si>
  <si>
    <r>
      <t xml:space="preserve">Кровать медицинская детская </t>
    </r>
    <r>
      <rPr>
        <sz val="14"/>
        <rFont val="Arial Cyr"/>
        <charset val="204"/>
      </rPr>
      <t>"Анюта</t>
    </r>
    <r>
      <rPr>
        <sz val="12"/>
        <rFont val="Arial Cyr"/>
        <charset val="204"/>
      </rPr>
      <t>" от  2х до5 лет  (с барьерами боковыми,инфуз.стойкой,полкой,кронштейном переставным,на колесах)</t>
    </r>
  </si>
  <si>
    <t>с1132мк/1</t>
  </si>
  <si>
    <r>
      <t xml:space="preserve">Кровать медицинская детская </t>
    </r>
    <r>
      <rPr>
        <sz val="14"/>
        <rFont val="Arial Cyr"/>
        <charset val="204"/>
      </rPr>
      <t>"Анюта</t>
    </r>
    <r>
      <rPr>
        <sz val="12"/>
        <rFont val="Arial Cyr"/>
        <charset val="204"/>
      </rPr>
      <t>" от  2х до5 лет  (с барьерами боковыми,инфуз.стойкой,полкой,рамой Балканского,на колесах)</t>
    </r>
  </si>
  <si>
    <t>с1132мк/2</t>
  </si>
  <si>
    <t>Стойка инфузионная ( на подножниках)</t>
  </si>
  <si>
    <t>с1196</t>
  </si>
  <si>
    <t>ИЯУБ30.19.00.000</t>
  </si>
  <si>
    <t>ТУ ВУ  700049597.051-2021</t>
  </si>
  <si>
    <t>Стойка инфузионная (на роликовых опорах)</t>
  </si>
  <si>
    <t>с1197</t>
  </si>
  <si>
    <t>ИЯУБ30.19.00.000-01</t>
  </si>
  <si>
    <t>Ширма медицинская 1-на секционная (на подножниках ,полотно клеенка)</t>
  </si>
  <si>
    <t>с1254к</t>
  </si>
  <si>
    <t>ИЯУБ26.20.00.000</t>
  </si>
  <si>
    <t>ТУ ВУ  700049597.050-2021</t>
  </si>
  <si>
    <t>Ширма медицинская 1-на секционная (на роликах ,полотно клеенка)</t>
  </si>
  <si>
    <t>с1232к</t>
  </si>
  <si>
    <t>Ширма медицинская 2-х секционная (на роликах ,полотно клеенка)</t>
  </si>
  <si>
    <t>с1251к</t>
  </si>
  <si>
    <t>ИЯУБ43.20.00.000</t>
  </si>
  <si>
    <t>Ширма медицинская 3х секционная (на подножниках ,полотно клеенка)</t>
  </si>
  <si>
    <t>с1252к</t>
  </si>
  <si>
    <t>ИЯУБ2.21.00.000</t>
  </si>
  <si>
    <t>Ширма медицинская 3-х секционная(на роликах ,полотно клеенка)</t>
  </si>
  <si>
    <t>с1253к</t>
  </si>
  <si>
    <t>ИЯУБ44.20.00.000</t>
  </si>
  <si>
    <t>Ширма медицинская 1-х секционная (на подножниках, основание плита из полистирола)</t>
  </si>
  <si>
    <t>с1254п</t>
  </si>
  <si>
    <t>ИЯУБ26.20.00.000-01</t>
  </si>
  <si>
    <t>Ширма медицинская 1-х секционная (на роликах,основание плита из полистирола)</t>
  </si>
  <si>
    <t>с1232п</t>
  </si>
  <si>
    <t>Ширма медицинская 2-х секционная(на роликах,основание плита из полистирола)</t>
  </si>
  <si>
    <t>с1251п</t>
  </si>
  <si>
    <t>ИЯУБ44.20.00.000-01</t>
  </si>
  <si>
    <t>Ширма медицинская 3-х секционная (на подножниках,основание плита из полистирола)</t>
  </si>
  <si>
    <t>с1252п</t>
  </si>
  <si>
    <t>ИЯУБ2.21.00.000-01</t>
  </si>
  <si>
    <t>Ширма медицинская 3-х секционная (на роликах,основание плита из полистирола)</t>
  </si>
  <si>
    <t>с1253п</t>
  </si>
  <si>
    <t xml:space="preserve">Каталки медицинские </t>
  </si>
  <si>
    <t>Каталка медицинская ( с матрацем  несъемное ложе,ограждения боковые, колеса ф150мм</t>
  </si>
  <si>
    <t>с2000/2</t>
  </si>
  <si>
    <t>ИЯУБ18.22-02</t>
  </si>
  <si>
    <t>Каталка медицинская ( с матрацем  несъемное ложе,ограждения боковые,стойка инфузионная, колеса ф150мм</t>
  </si>
  <si>
    <t>с2000/1</t>
  </si>
  <si>
    <t>ИЯУБ18.22-01</t>
  </si>
  <si>
    <t>Каталка медицинская ( с матрацем  несъемное ложе,ограждения боковые,стойка инфузионная,крепления  конечностей тела, колеса ф150мм</t>
  </si>
  <si>
    <t>с2000</t>
  </si>
  <si>
    <t>ИЯУБ18.22</t>
  </si>
  <si>
    <t>Каталка медицинская ( с матрацем  несъемное ложе,ограждения боковые колеса ф200мм</t>
  </si>
  <si>
    <t>с2000/5</t>
  </si>
  <si>
    <t>ИЯУБ18.22-05</t>
  </si>
  <si>
    <t>Каталка медицинская ( с матрацем  несъемное ложе,ограждения боковые,стойка инфузионная, колеса ф200мм</t>
  </si>
  <si>
    <t>с2000/4</t>
  </si>
  <si>
    <t>ИЯУБ18.22-04</t>
  </si>
  <si>
    <t>Каталка медицинская ( с матрацем  несъемное ложе,ограждения боковые,стойка инфузионная,крепления  конечностей тела, колеса ф200мм</t>
  </si>
  <si>
    <t>с2000/3</t>
  </si>
  <si>
    <t>ИЯУБ18.22-03</t>
  </si>
  <si>
    <t>Каталка медицинская( с матрацем,крепления конечностей тела, колеса ф160м))</t>
  </si>
  <si>
    <t>с1319/160</t>
  </si>
  <si>
    <t>ИЯУБ34.21.00.00.000-01</t>
  </si>
  <si>
    <t>Каталка медицинская( с матрацем,  колеса ф200мм)</t>
  </si>
  <si>
    <t>с1320/200,с1320/200с</t>
  </si>
  <si>
    <t>Каталка медицинская( с матрацем,, ограждения боковые,стойка инфузионная, колеса ф150мм)  с гидроприводом</t>
  </si>
  <si>
    <t>с1318/2</t>
  </si>
  <si>
    <t>ИЯУБ36.21.00.00.000</t>
  </si>
  <si>
    <t xml:space="preserve">Каталка медицинская( с матрацем,крепления конечностей тела, огаждения боковые,стойка инфузионная, колеса ф150мм)) с гидроприводом </t>
  </si>
  <si>
    <t>с1318/1. с2001/23456</t>
  </si>
  <si>
    <t>Кушетки,Банкетки медицинские</t>
  </si>
  <si>
    <t>Кушетка медицинская</t>
  </si>
  <si>
    <t xml:space="preserve">с419, с419с, с419к </t>
  </si>
  <si>
    <t>ИЯУБ26.09.00.000</t>
  </si>
  <si>
    <t>ТУ РБ 700049597.040-2010</t>
  </si>
  <si>
    <t xml:space="preserve">с1174, с1174с, с1174к </t>
  </si>
  <si>
    <t>ИЯУБ11.20.00.000</t>
  </si>
  <si>
    <t>Банкетка   2-х местная  без спинки медицинская</t>
  </si>
  <si>
    <t>с1697</t>
  </si>
  <si>
    <t>ИЯУБ16.24.00.000</t>
  </si>
  <si>
    <t>ТУ ВУ  700049597.059-2024</t>
  </si>
  <si>
    <t>нов вид</t>
  </si>
  <si>
    <t>Банкетка   3-х местная  со спинкой медицинская</t>
  </si>
  <si>
    <t>с1698с</t>
  </si>
  <si>
    <t>ИЯУБ17.24.00.000</t>
  </si>
  <si>
    <t>с1699</t>
  </si>
  <si>
    <t>ИЯУБ17.24.-01</t>
  </si>
  <si>
    <t>Банкетка со спинкой  медицинская</t>
  </si>
  <si>
    <t xml:space="preserve">с1193, с1193с,  с1193к </t>
  </si>
  <si>
    <t>ИЯУБ12.20.00.000</t>
  </si>
  <si>
    <t>Банкетка   3-х местная  медицинская</t>
  </si>
  <si>
    <t>с421н,с421нс, с421нк</t>
  </si>
  <si>
    <t>ИЯУБ24.09.00.000</t>
  </si>
  <si>
    <t>Банкетка   металлическая медицинская</t>
  </si>
  <si>
    <t>с1194</t>
  </si>
  <si>
    <t>ИЯУБ44.19.00.000</t>
  </si>
  <si>
    <t>Е.О. Доморацкая</t>
  </si>
  <si>
    <t>УТВЕРЖДАЮ:</t>
  </si>
  <si>
    <t>Директора ОАО "Ольса"</t>
  </si>
  <si>
    <t>Е.Э. Богданович</t>
  </si>
  <si>
    <t xml:space="preserve">  "        "    </t>
  </si>
  <si>
    <t>2026 год.</t>
  </si>
  <si>
    <t xml:space="preserve">ПРЕЙСКУРАНТ РОЗНИЧНЫХ  ЦЕН </t>
  </si>
  <si>
    <t>№ 05/А от  01.05.2026 года</t>
  </si>
  <si>
    <t>на продукцию, производимую ОАО "Ольса"</t>
  </si>
  <si>
    <t>Цены указаны на условиях FCA</t>
  </si>
  <si>
    <t>с 01 мая 2026 года</t>
  </si>
  <si>
    <t>Наименование изделий</t>
  </si>
  <si>
    <t xml:space="preserve">1. </t>
  </si>
  <si>
    <t xml:space="preserve"> ПОТРЕБИТЕЛЬСКИЕ ТОВАРЫ</t>
  </si>
  <si>
    <t>1.1</t>
  </si>
  <si>
    <t>Электронасос бытовой   "Ручеек-Техноприбор-1" без шланга, с питающим проводом</t>
  </si>
  <si>
    <t>10 м         арт. 14С.01.1956., арт. 19С.01.1956</t>
  </si>
  <si>
    <t>15м          арт. 14С.02.1956., арт 19С.02.1956</t>
  </si>
  <si>
    <t>25 м         арт. 14С.03.1956., арт. 19С.03.1956</t>
  </si>
  <si>
    <t>40 м         арт. 14С.04.1956., арт 19С.04.1956</t>
  </si>
  <si>
    <t>1.2</t>
  </si>
  <si>
    <t xml:space="preserve">Электронасос бытовой   "Ручеек-Техноприбор-1М" </t>
  </si>
  <si>
    <t>10 м         арт. 14С.05.1956., арт. 19С.05.1956</t>
  </si>
  <si>
    <t>15м          арт. 14С.06.1956., арт. 19С.06.1956</t>
  </si>
  <si>
    <t>25 м         арт. 14С.07.1956., арт. 19С.07.1956</t>
  </si>
  <si>
    <t>40 м         арт. 14С.08.1956., арт. 19С.08.1956</t>
  </si>
  <si>
    <t>1.3</t>
  </si>
  <si>
    <t xml:space="preserve">Электронасос бытовой   "Ручеек-Техноприбор-1"  </t>
  </si>
  <si>
    <t>10 м         арт. 18С.01.1956.</t>
  </si>
  <si>
    <t>15м          арт. 18С.02.1956.</t>
  </si>
  <si>
    <t>25 м         арт. 18С.03.1956.</t>
  </si>
  <si>
    <t>40 м         арт. 18С.04.1956.</t>
  </si>
  <si>
    <t>1.4</t>
  </si>
  <si>
    <t xml:space="preserve">Электронасос бытовой   "Ручеек-Техноприбор-1М"  </t>
  </si>
  <si>
    <t>10 м         арт. 18С.05.1956.</t>
  </si>
  <si>
    <t>15м          арт. 18С.06.1956.</t>
  </si>
  <si>
    <t>25 м         арт. 18С.07.1956.</t>
  </si>
  <si>
    <t>40 м         арт. 18С.08.1956.</t>
  </si>
  <si>
    <t xml:space="preserve">Электронасос бытовой   "Ручеек-Техноприбор-1" </t>
  </si>
  <si>
    <t>10 м         арт. 25С.01.1956</t>
  </si>
  <si>
    <t>15м          арт. 25С.02.1956</t>
  </si>
  <si>
    <t>25 м         арт. 25С.03.1956</t>
  </si>
  <si>
    <t>40 м         арт. 25С.04.1956</t>
  </si>
  <si>
    <t>10 м         арт. 25С.05.1956</t>
  </si>
  <si>
    <t>15м          арт. 25С.06.1956</t>
  </si>
  <si>
    <t>25 м         арт. 25С.07.1956</t>
  </si>
  <si>
    <t>40 м         арт. 25С.08.1956.</t>
  </si>
  <si>
    <t xml:space="preserve">Электронасос бытовой   "Ручеек ПРО"   </t>
  </si>
  <si>
    <t>10 м         арт. 26С.01.1956</t>
  </si>
  <si>
    <t>10 м         арт. 27С.01.1956</t>
  </si>
  <si>
    <t>15м          арт. 27С.02.1956</t>
  </si>
  <si>
    <t>25 м         арт. 27С.03.1956</t>
  </si>
  <si>
    <t>40 м         арт. 27С.04.1956</t>
  </si>
  <si>
    <t>1.5</t>
  </si>
  <si>
    <t>10 м         арт. 27С.05.1956</t>
  </si>
  <si>
    <t>15м          арт. 27С.06.1956</t>
  </si>
  <si>
    <t>25 м         арт. 27С.07.1956</t>
  </si>
  <si>
    <t>40 м         арт. 27С.08.1956.</t>
  </si>
  <si>
    <t>Начальник ОМиС</t>
  </si>
  <si>
    <t xml:space="preserve">        ПРЕЙСКУРАНТ РОЗНИЧНЫХ ОТПУСКНЫХ ЦЕН        </t>
  </si>
  <si>
    <t>на запасные части</t>
  </si>
  <si>
    <t>05/А от  01.05.2026 года</t>
  </si>
  <si>
    <t>с  01 мая 2026 г.</t>
  </si>
  <si>
    <t xml:space="preserve">Розничная  цена с НДС      </t>
  </si>
  <si>
    <t>Амортизатор АМЕ 6.409.004</t>
  </si>
  <si>
    <t>Амортизатор АМЕ 6.409.002</t>
  </si>
  <si>
    <t>Вибратор АМЕ 5.125.001</t>
  </si>
  <si>
    <t>Винт ГОСТ 1491-80 М6х22 (за 4 шт.)</t>
  </si>
  <si>
    <t>Втулка АМЕ 8.220.012</t>
  </si>
  <si>
    <t>Втулка АМЕ 8.220.011</t>
  </si>
  <si>
    <t>Гайка М8 ГОСТ5915; ГОСТ5927</t>
  </si>
  <si>
    <t>Гайка М12х1,25 ГОСТ 5915; ГОСТ 5927</t>
  </si>
  <si>
    <t>Гайка М6 ГОСТ 5915</t>
  </si>
  <si>
    <t>Диафрагма АМЕ 8.220.015</t>
  </si>
  <si>
    <t>Клапан АМЕ 7.140.002</t>
  </si>
  <si>
    <t>Корпус АМЕ 8.020.005</t>
  </si>
  <si>
    <t>Корпус АМЕ 8.020.011</t>
  </si>
  <si>
    <t>Крышка ИЯУБ 1.13.01.01.000 (10м)</t>
  </si>
  <si>
    <t>Крышка ИЯУБ 1.13.01.01.000-01 (15м)</t>
  </si>
  <si>
    <t>Крышка ИЯУБ 1.13.01.01.000-02 (25м)</t>
  </si>
  <si>
    <t>Крышка ИЯУБ 1.13.01.01.000-03 (40м)</t>
  </si>
  <si>
    <t>Крышка ИЯУБ 2.13.01.01.000 (10м)</t>
  </si>
  <si>
    <t>Крышка ИЯУБ 2.13.01.01.000-01 (15м)</t>
  </si>
  <si>
    <t>Крышка ИЯУБ 2.13.01.01.000-02 (25м)</t>
  </si>
  <si>
    <t>Крышка ИЯУБ 2.13.01.01.000-03 (40м)</t>
  </si>
  <si>
    <t>Поршень АМЕ 7.014.000</t>
  </si>
  <si>
    <t>Шайба АМЕ 8.942.005</t>
  </si>
  <si>
    <t>Шайба ГОСТ 6958.8.01</t>
  </si>
  <si>
    <t>Шайба АМЕ 8.942.015 (за 4 шт)</t>
  </si>
  <si>
    <t>Шайба АМЕ 8.942.015-01 (за 4 шт.)</t>
  </si>
  <si>
    <t>Шайба АМЕ 8.942.015-02 (за 4 шт.)</t>
  </si>
  <si>
    <t>Шайба АМЕ 8.942.015-03( за 4 шт.)</t>
  </si>
  <si>
    <t>Шайба КР 60.93.01.011-03 (за 4 шт.)</t>
  </si>
  <si>
    <t>Шайба АМЕ 8.942.031</t>
  </si>
  <si>
    <t>Шайба 6 ГОСТ 6402 (за 4 шт.)</t>
  </si>
  <si>
    <t>Якорь АМЕ 6.665.002</t>
  </si>
  <si>
    <t>Регулировка электронасоса</t>
  </si>
  <si>
    <t>Втулка АМЕ8.223.068</t>
  </si>
  <si>
    <t>Шайба АМЕ 8.942.034</t>
  </si>
  <si>
    <t>Шайба КР 60.93.01.011-04 (за 4 шт)</t>
  </si>
  <si>
    <t>Втулка АМЕ 8.220.052</t>
  </si>
  <si>
    <t>Винт М8х40</t>
  </si>
  <si>
    <t>Комплект для ремонта ИЯУБ 1.13.20.000</t>
  </si>
  <si>
    <t>Крышка ИЯУБ 1.13.01.01.000-04 (10м)</t>
  </si>
  <si>
    <t>Крышка ИЯУБ 1.13.01.01.000-05 (15м)</t>
  </si>
  <si>
    <t>Крышка ИЯУБ 1.13.01.01.000-06 (25м)</t>
  </si>
  <si>
    <t>Крышка ИЯУБ 1.13.01.01.000-07 (40м)</t>
  </si>
  <si>
    <t>Крышка ИЯУБ 1.13.01.01.000-08 (10м)</t>
  </si>
  <si>
    <t>Крышка ИЯУБ 1.13.01.01.000-09 (15м)</t>
  </si>
  <si>
    <t>Крышка ИЯУБ 1.13.01.01.000-10 (25м)</t>
  </si>
  <si>
    <t>Крышка ИЯУБ 1.13.01.01.000-11 (40м)</t>
  </si>
  <si>
    <t>Крышка ИЯУБ 2.13.01.01.000-04 (10м)</t>
  </si>
  <si>
    <t>Крышка ИЯУБ 2.13.01.01.000-05 (15м)</t>
  </si>
  <si>
    <t>Крышка ИЯУБ 2.13.01.01.000-06 (25м)</t>
  </si>
  <si>
    <t>Крышка ИЯУБ 2.13.01.01.000-07 (40м)</t>
  </si>
  <si>
    <t>Крышка ИЯУБ 2.13.01.01.000-08 (10м)</t>
  </si>
  <si>
    <t>Крышка ИЯУБ 2.13.01.01.000-09 (15м)</t>
  </si>
  <si>
    <t>Крышка ИЯУБ 2.13.01.01.000-10 (25м)</t>
  </si>
  <si>
    <t>Крышка ИЯУБ 2.13.01.01.000-11 (40м)</t>
  </si>
  <si>
    <t xml:space="preserve">Заместитель директора </t>
  </si>
  <si>
    <t>по коммерческим вопросам</t>
  </si>
  <si>
    <t xml:space="preserve"> А.М. Бигдай</t>
  </si>
  <si>
    <t xml:space="preserve"> С.А. Якубенко</t>
  </si>
  <si>
    <t>на продукцию под торговой маркой "OLSA"</t>
  </si>
  <si>
    <t>Свободная отпускная цена без НДС</t>
  </si>
  <si>
    <t>Ставка  НДС в %</t>
  </si>
  <si>
    <t xml:space="preserve">Свободная отпускная цена с НДС      </t>
  </si>
  <si>
    <t>1.</t>
  </si>
  <si>
    <t>Дренажный насос "Ручеек ДН 250"</t>
  </si>
  <si>
    <t>2.</t>
  </si>
  <si>
    <t>Дренажный насос "Ручеек ДН 400"</t>
  </si>
  <si>
    <t>3.</t>
  </si>
  <si>
    <t>Дренажный насос "Ручеек ДН 750"</t>
  </si>
  <si>
    <t>4.</t>
  </si>
  <si>
    <t>Дренажный насос "Ручеек ДН 900"</t>
  </si>
  <si>
    <r>
      <t xml:space="preserve">"Юниор"  матрац жесткий </t>
    </r>
    <r>
      <rPr>
        <sz val="10"/>
        <rFont val="Arial Cyr"/>
        <charset val="204"/>
      </rPr>
      <t xml:space="preserve"> (уп-ка гофрокартон+пленка т/у)</t>
    </r>
  </si>
  <si>
    <r>
      <t xml:space="preserve">Кровать раскладная "MAGDA"    </t>
    </r>
    <r>
      <rPr>
        <sz val="10"/>
        <rFont val="Arial Cyr"/>
        <charset val="204"/>
      </rPr>
      <t>РБ</t>
    </r>
  </si>
  <si>
    <r>
      <t>"Пагода"</t>
    </r>
    <r>
      <rPr>
        <sz val="10"/>
        <rFont val="Arial Cyr"/>
        <charset val="204"/>
      </rPr>
      <t>(тк.PANAMA)</t>
    </r>
  </si>
  <si>
    <r>
      <t>"Марсель"</t>
    </r>
    <r>
      <rPr>
        <sz val="11"/>
        <rFont val="Arial Cyr"/>
        <charset val="204"/>
      </rPr>
      <t xml:space="preserve">(тент тк.Кондор)     </t>
    </r>
  </si>
  <si>
    <r>
      <t xml:space="preserve">"Турин-Премиум" </t>
    </r>
    <r>
      <rPr>
        <sz val="10"/>
        <rFont val="Arial Cyr"/>
        <charset val="204"/>
      </rPr>
      <t xml:space="preserve"> (</t>
    </r>
    <r>
      <rPr>
        <sz val="11"/>
        <rFont val="Arial Cyr"/>
        <charset val="204"/>
      </rPr>
      <t xml:space="preserve"> м/э тк.papermoon)</t>
    </r>
  </si>
  <si>
    <r>
      <rPr>
        <b/>
        <sz val="14"/>
        <rFont val="Arial Cyr"/>
        <charset val="204"/>
      </rPr>
      <t>Игровой комплекс</t>
    </r>
    <r>
      <rPr>
        <sz val="14"/>
        <rFont val="Arial Cyr"/>
        <family val="2"/>
        <charset val="204"/>
      </rPr>
      <t xml:space="preserve"> "Радуга"                                                         (с высокой горкой Н=1050 и гнездом сиденья в сборе) </t>
    </r>
    <r>
      <rPr>
        <sz val="10"/>
        <rFont val="Arial Cyr"/>
        <charset val="204"/>
      </rPr>
      <t>РБ</t>
    </r>
  </si>
  <si>
    <r>
      <t>Мягкие элементы   качели-шатер</t>
    </r>
    <r>
      <rPr>
        <sz val="10"/>
        <rFont val="Arial Cyr"/>
        <charset val="204"/>
      </rPr>
      <t>(тк.PANAMA)</t>
    </r>
  </si>
  <si>
    <r>
      <t xml:space="preserve">Кровать медиц."Вест 900"                                          </t>
    </r>
    <r>
      <rPr>
        <sz val="11"/>
        <rFont val="Arial Cyr"/>
        <charset val="204"/>
      </rPr>
      <t>(с  ограждениями,инфуз.стойкой,полкой  на колесах)</t>
    </r>
  </si>
  <si>
    <r>
      <t>Кровать медиц."Норд 900"</t>
    </r>
    <r>
      <rPr>
        <sz val="11"/>
        <rFont val="Arial Cyr"/>
        <charset val="204"/>
      </rPr>
      <t>(без опций,на  подножниках)</t>
    </r>
  </si>
  <si>
    <r>
      <t xml:space="preserve">Кровать медиц."Норд 900"                                    </t>
    </r>
    <r>
      <rPr>
        <sz val="11"/>
        <rFont val="Arial Cyr"/>
        <charset val="204"/>
      </rPr>
      <t>(без опций,на  колесах)</t>
    </r>
  </si>
  <si>
    <r>
      <t xml:space="preserve">Кровать медиц."Норд 900"                                                </t>
    </r>
    <r>
      <rPr>
        <sz val="11"/>
        <rFont val="Arial Cyr"/>
        <charset val="204"/>
      </rPr>
      <t>(с  ограждениями,инфуз.стойкой,полкой  на подножниках)</t>
    </r>
  </si>
  <si>
    <r>
      <t xml:space="preserve">Кровать медиц."Норд 900"                                             </t>
    </r>
    <r>
      <rPr>
        <sz val="11"/>
        <rFont val="Arial Cyr"/>
        <charset val="204"/>
      </rPr>
      <t>(с  ограждениями,инфуз.стойкой,полкой  на колесах)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</si>
</sst>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3" formatCode="_-* #,##0.00\ _₽_-;\-* #,##0.00\ _₽_-;_-* &quot;-&quot;??\ _₽_-;_-@_-"/>
    <numFmt numFmtId="164" formatCode="_-* #,##0.00_-;\-* #,##0.00_-;_-* &quot;-&quot;??_-;_-@_-"/>
    <numFmt numFmtId="165" formatCode="_(* #,##0.00_);_(* \(#,##0.00\);_(* &quot;-&quot;??_);_(@_)"/>
    <numFmt numFmtId="166" formatCode="_-* #,##0_-;\-* #,##0_-;_-* &quot;-&quot;??_-;_-@_-"/>
    <numFmt numFmtId="167" formatCode="_-* #,##0.00_р_._-;\-* #,##0.00_р_._-;_-* &quot;-&quot;??_р_._-;_-@_-"/>
    <numFmt numFmtId="168" formatCode="_-* #,##0.000_-;\-* #,##0.000_-;_-* &quot;-&quot;??_-;_-@_-"/>
    <numFmt numFmtId="169" formatCode="_-* #,##0_р_._-;\-* #,##0_р_._-;_-* &quot;-&quot;_р_._-;_-@_-"/>
    <numFmt numFmtId="170" formatCode="#,##0_р_.;[Red]#,##0_р_."/>
    <numFmt numFmtId="171" formatCode="#,##0.00_р_.;[Red]#,##0.00_р_."/>
    <numFmt numFmtId="172" formatCode="_-* #,##0.00_р_._-;\-* #,##0.00_р_._-;_-* &quot;-&quot;_р_._-;_-@_-"/>
  </numFmts>
  <fonts count="74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4"/>
      <name val="Arial Cyr"/>
      <charset val="204"/>
    </font>
    <font>
      <sz val="12"/>
      <name val="Arial Cyr"/>
      <charset val="204"/>
    </font>
    <font>
      <sz val="8"/>
      <name val="Arial Cyr"/>
      <family val="2"/>
      <charset val="204"/>
    </font>
    <font>
      <b/>
      <i/>
      <sz val="16"/>
      <name val="Arial Cyr"/>
      <family val="2"/>
      <charset val="204"/>
    </font>
    <font>
      <b/>
      <sz val="10"/>
      <name val="Arial Cyr"/>
      <family val="2"/>
      <charset val="204"/>
    </font>
    <font>
      <b/>
      <sz val="16"/>
      <name val="Arial Cyr"/>
      <family val="2"/>
      <charset val="204"/>
    </font>
    <font>
      <sz val="16"/>
      <name val="Arial Cyr"/>
      <family val="2"/>
      <charset val="204"/>
    </font>
    <font>
      <b/>
      <sz val="14"/>
      <name val="Arial Cyr"/>
      <family val="2"/>
      <charset val="204"/>
    </font>
    <font>
      <b/>
      <sz val="14"/>
      <name val="Arial Cyr"/>
      <charset val="204"/>
    </font>
    <font>
      <sz val="11"/>
      <name val="Arial Cyr"/>
      <charset val="204"/>
    </font>
    <font>
      <b/>
      <sz val="11"/>
      <name val="Arial Cyr"/>
      <charset val="204"/>
    </font>
    <font>
      <b/>
      <sz val="16"/>
      <name val="Arial Cyr"/>
      <charset val="204"/>
    </font>
    <font>
      <b/>
      <i/>
      <sz val="18"/>
      <name val="Arial Cyr"/>
      <family val="2"/>
      <charset val="204"/>
    </font>
    <font>
      <b/>
      <sz val="10"/>
      <name val="Arial Cyr"/>
      <charset val="204"/>
    </font>
    <font>
      <sz val="9"/>
      <name val="Arial Cyr"/>
      <charset val="204"/>
    </font>
    <font>
      <b/>
      <sz val="11"/>
      <name val="Arial Cyr"/>
      <family val="2"/>
      <charset val="204"/>
    </font>
    <font>
      <b/>
      <sz val="12"/>
      <name val="Arial Cyr"/>
      <charset val="204"/>
    </font>
    <font>
      <b/>
      <i/>
      <sz val="11"/>
      <name val="Arial Cyr"/>
      <family val="2"/>
      <charset val="204"/>
    </font>
    <font>
      <b/>
      <sz val="8"/>
      <name val="Arial Cyr"/>
      <family val="2"/>
      <charset val="204"/>
    </font>
    <font>
      <sz val="12"/>
      <name val="Arial Cyr"/>
      <family val="2"/>
      <charset val="204"/>
    </font>
    <font>
      <sz val="11"/>
      <name val="Arial Cyr"/>
      <family val="2"/>
      <charset val="204"/>
    </font>
    <font>
      <sz val="9"/>
      <name val="Arial Cyr"/>
      <family val="2"/>
      <charset val="204"/>
    </font>
    <font>
      <sz val="10"/>
      <name val="Arial Cyr"/>
      <family val="2"/>
      <charset val="204"/>
    </font>
    <font>
      <sz val="14"/>
      <name val="Arial Cyr"/>
      <family val="2"/>
      <charset val="204"/>
    </font>
    <font>
      <b/>
      <sz val="14"/>
      <name val="Arial"/>
      <family val="2"/>
      <charset val="204"/>
    </font>
    <font>
      <b/>
      <sz val="9"/>
      <name val="Arial Cyr"/>
      <family val="2"/>
      <charset val="204"/>
    </font>
    <font>
      <b/>
      <sz val="8"/>
      <name val="Arial Cyr"/>
      <charset val="204"/>
    </font>
    <font>
      <b/>
      <i/>
      <sz val="11"/>
      <name val="Arial Cyr"/>
      <charset val="204"/>
    </font>
    <font>
      <sz val="9"/>
      <name val="Arial"/>
      <family val="2"/>
      <charset val="204"/>
    </font>
    <font>
      <i/>
      <sz val="9"/>
      <name val="Arial"/>
      <family val="2"/>
      <charset val="204"/>
    </font>
    <font>
      <sz val="16"/>
      <name val="Arial Cyr"/>
      <charset val="204"/>
    </font>
    <font>
      <b/>
      <i/>
      <sz val="16"/>
      <name val="Arial Cyr"/>
      <charset val="204"/>
    </font>
    <font>
      <i/>
      <sz val="14"/>
      <name val="Arial Cyr"/>
      <family val="2"/>
      <charset val="204"/>
    </font>
    <font>
      <b/>
      <i/>
      <sz val="12"/>
      <name val="Arial Cyr"/>
      <family val="2"/>
      <charset val="204"/>
    </font>
    <font>
      <b/>
      <i/>
      <sz val="12"/>
      <name val="Arial Cyr"/>
      <charset val="204"/>
    </font>
    <font>
      <sz val="14"/>
      <name val="Arial"/>
      <family val="2"/>
      <charset val="204"/>
    </font>
    <font>
      <b/>
      <sz val="9"/>
      <name val="Arial Cyr"/>
      <charset val="204"/>
    </font>
    <font>
      <b/>
      <i/>
      <sz val="14"/>
      <name val="Arial Cyr"/>
      <charset val="204"/>
    </font>
    <font>
      <b/>
      <sz val="12"/>
      <name val="Arial Cyr"/>
      <family val="2"/>
      <charset val="204"/>
    </font>
    <font>
      <sz val="8"/>
      <name val="Arial Cyr"/>
      <charset val="204"/>
    </font>
    <font>
      <sz val="8"/>
      <name val="Arial"/>
      <family val="2"/>
      <charset val="204"/>
    </font>
    <font>
      <b/>
      <i/>
      <sz val="8"/>
      <name val="Arial Cyr"/>
      <charset val="204"/>
    </font>
    <font>
      <sz val="8"/>
      <name val="Arial"/>
      <family val="2"/>
    </font>
    <font>
      <i/>
      <sz val="10"/>
      <color rgb="FFFF0000"/>
      <name val="Arial"/>
      <family val="2"/>
    </font>
    <font>
      <b/>
      <sz val="12"/>
      <color theme="1"/>
      <name val="Arial"/>
      <family val="2"/>
      <charset val="204"/>
    </font>
    <font>
      <b/>
      <sz val="12"/>
      <name val="Arial"/>
      <family val="2"/>
    </font>
    <font>
      <sz val="10"/>
      <name val="Arial"/>
      <family val="2"/>
    </font>
    <font>
      <sz val="14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b/>
      <sz val="11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sz val="11"/>
      <name val="Arial"/>
      <family val="2"/>
      <charset val="204"/>
    </font>
    <font>
      <b/>
      <sz val="12"/>
      <name val="Arial"/>
      <family val="2"/>
      <charset val="204"/>
    </font>
    <font>
      <b/>
      <sz val="12"/>
      <name val="Times New Roman"/>
      <family val="1"/>
      <charset val="204"/>
    </font>
    <font>
      <i/>
      <sz val="10"/>
      <name val="Arial"/>
      <family val="2"/>
      <charset val="204"/>
    </font>
    <font>
      <i/>
      <sz val="10"/>
      <name val="Arial"/>
      <family val="2"/>
    </font>
    <font>
      <b/>
      <sz val="10"/>
      <name val="Arial"/>
      <family val="2"/>
      <charset val="204"/>
    </font>
    <font>
      <b/>
      <sz val="11"/>
      <name val="Times New Roman"/>
      <family val="1"/>
      <charset val="204"/>
    </font>
    <font>
      <sz val="10"/>
      <name val="Arial"/>
      <family val="2"/>
      <charset val="204"/>
    </font>
    <font>
      <sz val="11"/>
      <color rgb="FF0070C0"/>
      <name val="Calibri"/>
      <family val="2"/>
      <charset val="204"/>
      <scheme val="minor"/>
    </font>
    <font>
      <b/>
      <sz val="10"/>
      <color rgb="FF0070C0"/>
      <name val="Arial"/>
      <family val="2"/>
    </font>
    <font>
      <sz val="10"/>
      <color rgb="FF0070C0"/>
      <name val="Arial"/>
      <family val="2"/>
    </font>
    <font>
      <b/>
      <sz val="11"/>
      <color rgb="FF0070C0"/>
      <name val="Arial"/>
      <family val="2"/>
    </font>
    <font>
      <sz val="8"/>
      <color rgb="FF0070C0"/>
      <name val="Arial"/>
      <family val="2"/>
    </font>
    <font>
      <sz val="10"/>
      <color rgb="FF0070C0"/>
      <name val="Arial"/>
      <family val="2"/>
      <charset val="204"/>
    </font>
    <font>
      <sz val="11"/>
      <color rgb="FF0070C0"/>
      <name val="Arial"/>
      <family val="2"/>
    </font>
    <font>
      <sz val="11"/>
      <color rgb="FF0070C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164" fontId="3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169" fontId="1" fillId="0" borderId="0" applyFont="0" applyFill="0" applyBorder="0" applyAlignment="0" applyProtection="0"/>
  </cellStyleXfs>
  <cellXfs count="360">
    <xf numFmtId="0" fontId="0" fillId="0" borderId="0" xfId="0"/>
    <xf numFmtId="0" fontId="5" fillId="0" borderId="1" xfId="0" applyFont="1" applyFill="1" applyBorder="1"/>
    <xf numFmtId="0" fontId="4" fillId="0" borderId="0" xfId="0" applyFont="1" applyFill="1"/>
    <xf numFmtId="0" fontId="0" fillId="0" borderId="0" xfId="0" applyFont="1" applyFill="1"/>
    <xf numFmtId="0" fontId="7" fillId="0" borderId="0" xfId="0" applyFont="1" applyFill="1"/>
    <xf numFmtId="0" fontId="0" fillId="2" borderId="0" xfId="0" applyFont="1" applyFill="1"/>
    <xf numFmtId="0" fontId="8" fillId="0" borderId="0" xfId="0" applyFont="1" applyFill="1"/>
    <xf numFmtId="0" fontId="9" fillId="0" borderId="0" xfId="0" applyFont="1" applyFill="1" applyBorder="1"/>
    <xf numFmtId="0" fontId="10" fillId="0" borderId="0" xfId="0" applyFont="1" applyFill="1"/>
    <xf numFmtId="0" fontId="0" fillId="0" borderId="0" xfId="0" applyFont="1" applyFill="1" applyBorder="1"/>
    <xf numFmtId="0" fontId="11" fillId="0" borderId="2" xfId="0" applyFont="1" applyFill="1" applyBorder="1"/>
    <xf numFmtId="0" fontId="12" fillId="0" borderId="0" xfId="0" applyFont="1" applyFill="1"/>
    <xf numFmtId="0" fontId="10" fillId="0" borderId="2" xfId="0" applyFont="1" applyFill="1" applyBorder="1"/>
    <xf numFmtId="0" fontId="13" fillId="0" borderId="2" xfId="0" applyFont="1" applyFill="1" applyBorder="1" applyAlignment="1">
      <alignment horizontal="right"/>
    </xf>
    <xf numFmtId="0" fontId="13" fillId="0" borderId="0" xfId="0" applyFont="1" applyFill="1" applyBorder="1"/>
    <xf numFmtId="0" fontId="14" fillId="0" borderId="0" xfId="0" applyFont="1" applyFill="1"/>
    <xf numFmtId="0" fontId="14" fillId="2" borderId="0" xfId="0" applyFont="1" applyFill="1"/>
    <xf numFmtId="164" fontId="8" fillId="0" borderId="0" xfId="0" applyNumberFormat="1" applyFont="1" applyFill="1"/>
    <xf numFmtId="0" fontId="9" fillId="0" borderId="0" xfId="0" applyFont="1" applyFill="1"/>
    <xf numFmtId="0" fontId="15" fillId="0" borderId="0" xfId="0" applyFont="1" applyFill="1"/>
    <xf numFmtId="0" fontId="11" fillId="0" borderId="0" xfId="0" applyFont="1" applyFill="1"/>
    <xf numFmtId="0" fontId="16" fillId="0" borderId="0" xfId="0" applyFont="1" applyFill="1"/>
    <xf numFmtId="0" fontId="17" fillId="0" borderId="0" xfId="0" applyFont="1" applyFill="1"/>
    <xf numFmtId="0" fontId="18" fillId="0" borderId="0" xfId="0" applyFont="1" applyFill="1" applyBorder="1"/>
    <xf numFmtId="17" fontId="0" fillId="0" borderId="0" xfId="0" applyNumberFormat="1" applyFont="1" applyFill="1"/>
    <xf numFmtId="0" fontId="19" fillId="0" borderId="3" xfId="0" applyFont="1" applyFill="1" applyBorder="1" applyAlignment="1">
      <alignment wrapText="1"/>
    </xf>
    <xf numFmtId="0" fontId="19" fillId="0" borderId="4" xfId="0" applyFont="1" applyFill="1" applyBorder="1" applyAlignment="1">
      <alignment wrapText="1"/>
    </xf>
    <xf numFmtId="0" fontId="19" fillId="0" borderId="4" xfId="0" applyFont="1" applyFill="1" applyBorder="1" applyAlignment="1">
      <alignment horizontal="center"/>
    </xf>
    <xf numFmtId="0" fontId="19" fillId="0" borderId="5" xfId="0" applyFont="1" applyFill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center" wrapText="1"/>
    </xf>
    <xf numFmtId="0" fontId="21" fillId="0" borderId="7" xfId="0" applyFont="1" applyFill="1" applyBorder="1" applyAlignment="1">
      <alignment horizontal="left"/>
    </xf>
    <xf numFmtId="0" fontId="8" fillId="0" borderId="8" xfId="0" applyFont="1" applyFill="1" applyBorder="1"/>
    <xf numFmtId="0" fontId="22" fillId="0" borderId="8" xfId="0" applyFont="1" applyFill="1" applyBorder="1"/>
    <xf numFmtId="0" fontId="23" fillId="0" borderId="1" xfId="0" applyFont="1" applyFill="1" applyBorder="1"/>
    <xf numFmtId="0" fontId="24" fillId="0" borderId="11" xfId="0" applyFont="1" applyFill="1" applyBorder="1" applyAlignment="1">
      <alignment wrapText="1"/>
    </xf>
    <xf numFmtId="0" fontId="25" fillId="0" borderId="11" xfId="0" applyFont="1" applyFill="1" applyBorder="1" applyAlignment="1"/>
    <xf numFmtId="0" fontId="6" fillId="0" borderId="11" xfId="0" applyFont="1" applyFill="1" applyBorder="1"/>
    <xf numFmtId="165" fontId="28" fillId="0" borderId="11" xfId="1" applyNumberFormat="1" applyFont="1" applyFill="1" applyBorder="1"/>
    <xf numFmtId="165" fontId="28" fillId="2" borderId="11" xfId="1" applyNumberFormat="1" applyFont="1" applyFill="1" applyBorder="1"/>
    <xf numFmtId="164" fontId="4" fillId="0" borderId="12" xfId="1" applyFont="1" applyFill="1" applyBorder="1"/>
    <xf numFmtId="165" fontId="28" fillId="0" borderId="13" xfId="1" applyNumberFormat="1" applyFont="1" applyFill="1" applyBorder="1"/>
    <xf numFmtId="0" fontId="23" fillId="0" borderId="1" xfId="0" applyFont="1" applyFill="1" applyBorder="1" applyAlignment="1">
      <alignment wrapText="1"/>
    </xf>
    <xf numFmtId="0" fontId="26" fillId="0" borderId="11" xfId="0" applyFont="1" applyFill="1" applyBorder="1" applyAlignment="1">
      <alignment horizontal="left"/>
    </xf>
    <xf numFmtId="0" fontId="24" fillId="0" borderId="11" xfId="0" applyFont="1" applyFill="1" applyBorder="1"/>
    <xf numFmtId="0" fontId="5" fillId="0" borderId="1" xfId="0" applyFont="1" applyFill="1" applyBorder="1" applyAlignment="1">
      <alignment wrapText="1"/>
    </xf>
    <xf numFmtId="0" fontId="24" fillId="0" borderId="11" xfId="0" applyFont="1" applyFill="1" applyBorder="1" applyAlignment="1">
      <alignment horizontal="left" wrapText="1"/>
    </xf>
    <xf numFmtId="0" fontId="24" fillId="0" borderId="11" xfId="0" applyFont="1" applyFill="1" applyBorder="1" applyAlignment="1">
      <alignment horizontal="left"/>
    </xf>
    <xf numFmtId="0" fontId="21" fillId="0" borderId="1" xfId="0" applyFont="1" applyFill="1" applyBorder="1" applyAlignment="1">
      <alignment horizontal="left"/>
    </xf>
    <xf numFmtId="0" fontId="19" fillId="0" borderId="11" xfId="0" applyFont="1" applyFill="1" applyBorder="1"/>
    <xf numFmtId="0" fontId="29" fillId="0" borderId="11" xfId="0" applyFont="1" applyFill="1" applyBorder="1" applyAlignment="1"/>
    <xf numFmtId="0" fontId="22" fillId="0" borderId="11" xfId="0" applyFont="1" applyFill="1" applyBorder="1"/>
    <xf numFmtId="0" fontId="27" fillId="0" borderId="1" xfId="0" applyFont="1" applyFill="1" applyBorder="1"/>
    <xf numFmtId="0" fontId="27" fillId="0" borderId="1" xfId="0" applyFont="1" applyFill="1" applyBorder="1" applyAlignment="1">
      <alignment wrapText="1"/>
    </xf>
    <xf numFmtId="0" fontId="21" fillId="0" borderId="1" xfId="0" applyFont="1" applyFill="1" applyBorder="1" applyAlignment="1">
      <alignment horizontal="center"/>
    </xf>
    <xf numFmtId="0" fontId="19" fillId="0" borderId="11" xfId="0" applyFont="1" applyFill="1" applyBorder="1" applyAlignment="1">
      <alignment horizontal="left"/>
    </xf>
    <xf numFmtId="0" fontId="31" fillId="0" borderId="1" xfId="0" applyFont="1" applyFill="1" applyBorder="1" applyAlignment="1">
      <alignment horizontal="center"/>
    </xf>
    <xf numFmtId="0" fontId="24" fillId="0" borderId="11" xfId="0" applyFont="1" applyFill="1" applyBorder="1" applyAlignment="1"/>
    <xf numFmtId="0" fontId="27" fillId="0" borderId="1" xfId="0" applyFont="1" applyFill="1" applyBorder="1" applyAlignment="1">
      <alignment horizontal="left" wrapText="1"/>
    </xf>
    <xf numFmtId="0" fontId="4" fillId="0" borderId="1" xfId="0" applyFont="1" applyFill="1" applyBorder="1"/>
    <xf numFmtId="0" fontId="19" fillId="0" borderId="11" xfId="0" applyFont="1" applyFill="1" applyBorder="1" applyAlignment="1">
      <alignment horizontal="center" wrapText="1"/>
    </xf>
    <xf numFmtId="0" fontId="22" fillId="0" borderId="11" xfId="0" applyFont="1" applyFill="1" applyBorder="1" applyAlignment="1">
      <alignment horizontal="center"/>
    </xf>
    <xf numFmtId="0" fontId="26" fillId="0" borderId="11" xfId="0" applyFont="1" applyFill="1" applyBorder="1" applyAlignment="1">
      <alignment wrapText="1"/>
    </xf>
    <xf numFmtId="0" fontId="13" fillId="0" borderId="11" xfId="0" applyFont="1" applyFill="1" applyBorder="1"/>
    <xf numFmtId="0" fontId="20" fillId="0" borderId="1" xfId="0" applyFont="1" applyFill="1" applyBorder="1"/>
    <xf numFmtId="0" fontId="6" fillId="0" borderId="11" xfId="0" applyFont="1" applyFill="1" applyBorder="1" applyAlignment="1">
      <alignment horizontal="right"/>
    </xf>
    <xf numFmtId="0" fontId="13" fillId="0" borderId="11" xfId="0" applyFont="1" applyFill="1" applyBorder="1" applyAlignment="1">
      <alignment wrapText="1"/>
    </xf>
    <xf numFmtId="1" fontId="25" fillId="0" borderId="0" xfId="0" applyNumberFormat="1" applyFont="1" applyFill="1" applyBorder="1" applyAlignment="1">
      <alignment wrapText="1"/>
    </xf>
    <xf numFmtId="0" fontId="20" fillId="0" borderId="1" xfId="0" applyFont="1" applyFill="1" applyBorder="1" applyAlignment="1">
      <alignment horizontal="center"/>
    </xf>
    <xf numFmtId="0" fontId="34" fillId="0" borderId="1" xfId="0" applyFont="1" applyFill="1" applyBorder="1" applyAlignment="1">
      <alignment wrapText="1"/>
    </xf>
    <xf numFmtId="0" fontId="34" fillId="0" borderId="1" xfId="0" applyFont="1" applyFill="1" applyBorder="1" applyAlignment="1">
      <alignment horizontal="left"/>
    </xf>
    <xf numFmtId="0" fontId="5" fillId="0" borderId="11" xfId="0" applyFont="1" applyFill="1" applyBorder="1" applyAlignment="1">
      <alignment wrapText="1"/>
    </xf>
    <xf numFmtId="0" fontId="25" fillId="0" borderId="11" xfId="0" applyFont="1" applyFill="1" applyBorder="1"/>
    <xf numFmtId="0" fontId="34" fillId="0" borderId="1" xfId="0" applyFont="1" applyFill="1" applyBorder="1"/>
    <xf numFmtId="0" fontId="6" fillId="0" borderId="11" xfId="0" applyFont="1" applyFill="1" applyBorder="1" applyAlignment="1">
      <alignment horizontal="center"/>
    </xf>
    <xf numFmtId="0" fontId="34" fillId="0" borderId="1" xfId="0" applyFont="1" applyFill="1" applyBorder="1" applyAlignment="1">
      <alignment horizontal="left" wrapText="1"/>
    </xf>
    <xf numFmtId="0" fontId="23" fillId="0" borderId="11" xfId="0" applyFont="1" applyFill="1" applyBorder="1"/>
    <xf numFmtId="0" fontId="25" fillId="0" borderId="11" xfId="0" applyFont="1" applyFill="1" applyBorder="1" applyAlignment="1">
      <alignment horizontal="left"/>
    </xf>
    <xf numFmtId="0" fontId="23" fillId="0" borderId="11" xfId="0" applyFont="1" applyFill="1" applyBorder="1" applyAlignment="1">
      <alignment wrapText="1"/>
    </xf>
    <xf numFmtId="0" fontId="13" fillId="0" borderId="0" xfId="0" applyFont="1" applyFill="1" applyAlignment="1">
      <alignment wrapText="1"/>
    </xf>
    <xf numFmtId="0" fontId="5" fillId="0" borderId="1" xfId="0" applyFont="1" applyFill="1" applyBorder="1" applyAlignment="1">
      <alignment horizontal="left" vertical="top" wrapText="1"/>
    </xf>
    <xf numFmtId="0" fontId="12" fillId="0" borderId="1" xfId="0" applyFont="1" applyFill="1" applyBorder="1"/>
    <xf numFmtId="0" fontId="4" fillId="0" borderId="1" xfId="0" applyFont="1" applyFill="1" applyBorder="1" applyAlignment="1">
      <alignment wrapText="1"/>
    </xf>
    <xf numFmtId="2" fontId="20" fillId="0" borderId="1" xfId="0" applyNumberFormat="1" applyFont="1" applyFill="1" applyBorder="1" applyAlignment="1">
      <alignment wrapText="1"/>
    </xf>
    <xf numFmtId="0" fontId="14" fillId="0" borderId="1" xfId="0" applyFont="1" applyFill="1" applyBorder="1" applyAlignment="1">
      <alignment wrapText="1"/>
    </xf>
    <xf numFmtId="0" fontId="37" fillId="0" borderId="1" xfId="0" applyFont="1" applyFill="1" applyBorder="1"/>
    <xf numFmtId="0" fontId="13" fillId="0" borderId="1" xfId="0" applyFont="1" applyFill="1" applyBorder="1" applyAlignment="1">
      <alignment wrapText="1"/>
    </xf>
    <xf numFmtId="0" fontId="37" fillId="0" borderId="1" xfId="0" applyFont="1" applyFill="1" applyBorder="1" applyAlignment="1">
      <alignment horizontal="center"/>
    </xf>
    <xf numFmtId="0" fontId="38" fillId="0" borderId="1" xfId="0" applyFont="1" applyFill="1" applyBorder="1" applyAlignment="1">
      <alignment wrapText="1"/>
    </xf>
    <xf numFmtId="0" fontId="0" fillId="0" borderId="11" xfId="0" applyFont="1" applyFill="1" applyBorder="1"/>
    <xf numFmtId="0" fontId="0" fillId="0" borderId="1" xfId="0" applyFont="1" applyFill="1" applyBorder="1"/>
    <xf numFmtId="0" fontId="39" fillId="0" borderId="1" xfId="0" applyFont="1" applyFill="1" applyBorder="1" applyAlignment="1">
      <alignment wrapText="1"/>
    </xf>
    <xf numFmtId="0" fontId="26" fillId="0" borderId="0" xfId="0" applyFont="1" applyFill="1" applyBorder="1" applyAlignment="1">
      <alignment wrapText="1"/>
    </xf>
    <xf numFmtId="0" fontId="4" fillId="0" borderId="1" xfId="0" applyFont="1" applyFill="1" applyBorder="1" applyAlignment="1">
      <alignment horizontal="left"/>
    </xf>
    <xf numFmtId="0" fontId="24" fillId="0" borderId="16" xfId="0" applyFont="1" applyFill="1" applyBorder="1" applyAlignment="1">
      <alignment wrapText="1"/>
    </xf>
    <xf numFmtId="0" fontId="6" fillId="0" borderId="16" xfId="0" applyFont="1" applyFill="1" applyBorder="1"/>
    <xf numFmtId="0" fontId="4" fillId="0" borderId="17" xfId="0" applyFont="1" applyFill="1" applyBorder="1"/>
    <xf numFmtId="0" fontId="24" fillId="0" borderId="18" xfId="0" applyFont="1" applyFill="1" applyBorder="1" applyAlignment="1">
      <alignment wrapText="1"/>
    </xf>
    <xf numFmtId="0" fontId="25" fillId="0" borderId="18" xfId="0" applyFont="1" applyFill="1" applyBorder="1" applyAlignment="1"/>
    <xf numFmtId="0" fontId="6" fillId="0" borderId="18" xfId="0" applyFont="1" applyFill="1" applyBorder="1"/>
    <xf numFmtId="165" fontId="28" fillId="0" borderId="18" xfId="1" applyNumberFormat="1" applyFont="1" applyFill="1" applyBorder="1"/>
    <xf numFmtId="165" fontId="28" fillId="2" borderId="18" xfId="1" applyNumberFormat="1" applyFont="1" applyFill="1" applyBorder="1"/>
    <xf numFmtId="164" fontId="4" fillId="0" borderId="19" xfId="1" applyFont="1" applyFill="1" applyBorder="1"/>
    <xf numFmtId="0" fontId="34" fillId="0" borderId="0" xfId="0" applyFont="1" applyFill="1" applyBorder="1"/>
    <xf numFmtId="0" fontId="34" fillId="0" borderId="0" xfId="0" applyFont="1" applyFill="1"/>
    <xf numFmtId="0" fontId="4" fillId="0" borderId="0" xfId="0" applyFont="1" applyFill="1" applyBorder="1"/>
    <xf numFmtId="0" fontId="17" fillId="2" borderId="0" xfId="0" applyFont="1" applyFill="1"/>
    <xf numFmtId="0" fontId="41" fillId="0" borderId="0" xfId="0" applyFont="1" applyFill="1"/>
    <xf numFmtId="164" fontId="4" fillId="0" borderId="0" xfId="1" applyFont="1" applyFill="1" applyBorder="1"/>
    <xf numFmtId="0" fontId="13" fillId="0" borderId="0" xfId="0" applyFont="1" applyFill="1"/>
    <xf numFmtId="0" fontId="43" fillId="0" borderId="0" xfId="0" applyFont="1" applyFill="1"/>
    <xf numFmtId="0" fontId="5" fillId="0" borderId="0" xfId="0" applyFont="1" applyFill="1"/>
    <xf numFmtId="0" fontId="12" fillId="0" borderId="2" xfId="0" applyFont="1" applyFill="1" applyBorder="1"/>
    <xf numFmtId="0" fontId="13" fillId="0" borderId="14" xfId="0" applyFont="1" applyFill="1" applyBorder="1"/>
    <xf numFmtId="0" fontId="30" fillId="0" borderId="0" xfId="0" applyFont="1" applyFill="1" applyBorder="1" applyAlignment="1">
      <alignment horizontal="left"/>
    </xf>
    <xf numFmtId="0" fontId="14" fillId="0" borderId="0" xfId="0" applyFont="1" applyFill="1" applyBorder="1" applyAlignment="1">
      <alignment horizontal="right"/>
    </xf>
    <xf numFmtId="0" fontId="14" fillId="0" borderId="0" xfId="0" applyFont="1" applyFill="1" applyBorder="1" applyAlignment="1">
      <alignment horizontal="left"/>
    </xf>
    <xf numFmtId="0" fontId="20" fillId="0" borderId="0" xfId="0" applyFont="1" applyFill="1"/>
    <xf numFmtId="0" fontId="30" fillId="0" borderId="0" xfId="0" applyFont="1" applyFill="1"/>
    <xf numFmtId="0" fontId="38" fillId="0" borderId="0" xfId="0" applyFont="1" applyFill="1"/>
    <xf numFmtId="0" fontId="45" fillId="0" borderId="0" xfId="0" applyFont="1" applyFill="1"/>
    <xf numFmtId="0" fontId="14" fillId="0" borderId="20" xfId="0" applyFont="1" applyFill="1" applyBorder="1" applyAlignment="1">
      <alignment wrapText="1"/>
    </xf>
    <xf numFmtId="0" fontId="14" fillId="0" borderId="21" xfId="0" applyFont="1" applyFill="1" applyBorder="1" applyAlignment="1">
      <alignment wrapText="1"/>
    </xf>
    <xf numFmtId="0" fontId="30" fillId="0" borderId="21" xfId="0" applyFont="1" applyFill="1" applyBorder="1" applyAlignment="1">
      <alignment horizontal="center"/>
    </xf>
    <xf numFmtId="0" fontId="14" fillId="0" borderId="21" xfId="0" applyFont="1" applyFill="1" applyBorder="1" applyAlignment="1">
      <alignment horizontal="center" wrapText="1"/>
    </xf>
    <xf numFmtId="0" fontId="14" fillId="0" borderId="21" xfId="0" applyFont="1" applyFill="1" applyBorder="1" applyAlignment="1">
      <alignment horizontal="center"/>
    </xf>
    <xf numFmtId="0" fontId="14" fillId="2" borderId="21" xfId="0" applyFont="1" applyFill="1" applyBorder="1" applyAlignment="1">
      <alignment horizontal="center" wrapText="1"/>
    </xf>
    <xf numFmtId="0" fontId="14" fillId="0" borderId="22" xfId="0" applyFont="1" applyFill="1" applyBorder="1" applyAlignment="1">
      <alignment horizontal="center" wrapText="1"/>
    </xf>
    <xf numFmtId="0" fontId="14" fillId="0" borderId="8" xfId="0" applyFont="1" applyFill="1" applyBorder="1" applyAlignment="1">
      <alignment horizontal="center" wrapText="1"/>
    </xf>
    <xf numFmtId="0" fontId="14" fillId="0" borderId="7" xfId="0" applyFont="1" applyFill="1" applyBorder="1" applyAlignment="1">
      <alignment wrapText="1"/>
    </xf>
    <xf numFmtId="0" fontId="14" fillId="0" borderId="8" xfId="0" applyFont="1" applyFill="1" applyBorder="1" applyAlignment="1">
      <alignment wrapText="1"/>
    </xf>
    <xf numFmtId="0" fontId="30" fillId="0" borderId="8" xfId="0" applyFont="1" applyFill="1" applyBorder="1" applyAlignment="1">
      <alignment horizontal="center"/>
    </xf>
    <xf numFmtId="0" fontId="14" fillId="0" borderId="8" xfId="0" applyFont="1" applyFill="1" applyBorder="1" applyAlignment="1">
      <alignment horizontal="center"/>
    </xf>
    <xf numFmtId="0" fontId="14" fillId="2" borderId="8" xfId="0" applyFont="1" applyFill="1" applyBorder="1" applyAlignment="1">
      <alignment horizontal="center" wrapText="1"/>
    </xf>
    <xf numFmtId="0" fontId="14" fillId="0" borderId="9" xfId="0" applyFont="1" applyFill="1" applyBorder="1" applyAlignment="1">
      <alignment horizontal="center" wrapText="1"/>
    </xf>
    <xf numFmtId="0" fontId="14" fillId="0" borderId="24" xfId="0" applyFont="1" applyFill="1" applyBorder="1" applyAlignment="1">
      <alignment horizontal="center" wrapText="1"/>
    </xf>
    <xf numFmtId="0" fontId="14" fillId="0" borderId="11" xfId="0" applyFont="1" applyFill="1" applyBorder="1" applyAlignment="1">
      <alignment horizontal="center" wrapText="1"/>
    </xf>
    <xf numFmtId="0" fontId="5" fillId="0" borderId="17" xfId="0" applyFont="1" applyFill="1" applyBorder="1"/>
    <xf numFmtId="0" fontId="13" fillId="0" borderId="18" xfId="0" applyFont="1" applyFill="1" applyBorder="1"/>
    <xf numFmtId="0" fontId="43" fillId="0" borderId="18" xfId="0" applyFont="1" applyFill="1" applyBorder="1" applyAlignment="1"/>
    <xf numFmtId="0" fontId="25" fillId="0" borderId="18" xfId="0" applyFont="1" applyFill="1" applyBorder="1" applyAlignment="1">
      <alignment horizontal="right"/>
    </xf>
    <xf numFmtId="164" fontId="12" fillId="0" borderId="18" xfId="1" applyNumberFormat="1" applyFont="1" applyFill="1" applyBorder="1"/>
    <xf numFmtId="166" fontId="12" fillId="0" borderId="18" xfId="1" applyNumberFormat="1" applyFont="1" applyFill="1" applyBorder="1"/>
    <xf numFmtId="164" fontId="5" fillId="0" borderId="18" xfId="1" applyNumberFormat="1" applyFont="1" applyFill="1" applyBorder="1"/>
    <xf numFmtId="165" fontId="28" fillId="0" borderId="12" xfId="1" applyNumberFormat="1" applyFont="1" applyFill="1" applyBorder="1"/>
    <xf numFmtId="164" fontId="14" fillId="0" borderId="11" xfId="1" applyNumberFormat="1" applyFont="1" applyFill="1" applyBorder="1"/>
    <xf numFmtId="0" fontId="43" fillId="0" borderId="11" xfId="0" applyFont="1" applyFill="1" applyBorder="1"/>
    <xf numFmtId="0" fontId="43" fillId="0" borderId="11" xfId="0" applyFont="1" applyFill="1" applyBorder="1" applyAlignment="1">
      <alignment horizontal="right"/>
    </xf>
    <xf numFmtId="0" fontId="43" fillId="0" borderId="11" xfId="0" applyFont="1" applyFill="1" applyBorder="1" applyAlignment="1">
      <alignment horizontal="left"/>
    </xf>
    <xf numFmtId="164" fontId="12" fillId="0" borderId="11" xfId="1" applyNumberFormat="1" applyFont="1" applyFill="1" applyBorder="1"/>
    <xf numFmtId="166" fontId="12" fillId="0" borderId="11" xfId="1" applyNumberFormat="1" applyFont="1" applyFill="1" applyBorder="1"/>
    <xf numFmtId="0" fontId="31" fillId="0" borderId="1" xfId="0" applyFont="1" applyFill="1" applyBorder="1" applyAlignment="1">
      <alignment horizontal="left"/>
    </xf>
    <xf numFmtId="0" fontId="43" fillId="0" borderId="18" xfId="0" applyFont="1" applyFill="1" applyBorder="1"/>
    <xf numFmtId="0" fontId="43" fillId="0" borderId="18" xfId="0" applyFont="1" applyFill="1" applyBorder="1" applyAlignment="1">
      <alignment horizontal="right"/>
    </xf>
    <xf numFmtId="166" fontId="5" fillId="0" borderId="11" xfId="1" applyNumberFormat="1" applyFont="1" applyFill="1" applyBorder="1"/>
    <xf numFmtId="165" fontId="39" fillId="0" borderId="11" xfId="1" applyNumberFormat="1" applyFont="1" applyFill="1" applyBorder="1"/>
    <xf numFmtId="0" fontId="0" fillId="0" borderId="11" xfId="0" applyFont="1" applyFill="1" applyBorder="1" applyAlignment="1">
      <alignment wrapText="1"/>
    </xf>
    <xf numFmtId="0" fontId="43" fillId="0" borderId="11" xfId="0" applyFont="1" applyFill="1" applyBorder="1" applyAlignment="1">
      <alignment wrapText="1"/>
    </xf>
    <xf numFmtId="0" fontId="14" fillId="0" borderId="11" xfId="0" applyFont="1" applyFill="1" applyBorder="1" applyAlignment="1">
      <alignment wrapText="1"/>
    </xf>
    <xf numFmtId="0" fontId="30" fillId="0" borderId="11" xfId="0" applyFont="1" applyFill="1" applyBorder="1" applyAlignment="1">
      <alignment horizontal="center"/>
    </xf>
    <xf numFmtId="0" fontId="14" fillId="0" borderId="11" xfId="0" applyFont="1" applyFill="1" applyBorder="1" applyAlignment="1">
      <alignment horizontal="center"/>
    </xf>
    <xf numFmtId="0" fontId="12" fillId="0" borderId="11" xfId="0" applyFont="1" applyFill="1" applyBorder="1" applyAlignment="1">
      <alignment horizontal="center" wrapText="1"/>
    </xf>
    <xf numFmtId="165" fontId="39" fillId="0" borderId="18" xfId="1" applyNumberFormat="1" applyFont="1" applyFill="1" applyBorder="1"/>
    <xf numFmtId="0" fontId="5" fillId="0" borderId="0" xfId="0" applyFont="1" applyFill="1" applyBorder="1"/>
    <xf numFmtId="0" fontId="43" fillId="0" borderId="0" xfId="0" applyFont="1" applyFill="1" applyBorder="1"/>
    <xf numFmtId="0" fontId="43" fillId="0" borderId="0" xfId="0" applyFont="1" applyFill="1" applyBorder="1" applyAlignment="1">
      <alignment horizontal="right"/>
    </xf>
    <xf numFmtId="164" fontId="12" fillId="0" borderId="0" xfId="1" applyNumberFormat="1" applyFont="1" applyFill="1" applyBorder="1"/>
    <xf numFmtId="164" fontId="12" fillId="2" borderId="0" xfId="1" applyNumberFormat="1" applyFont="1" applyFill="1" applyBorder="1"/>
    <xf numFmtId="164" fontId="5" fillId="0" borderId="0" xfId="1" applyNumberFormat="1" applyFont="1" applyFill="1" applyBorder="1"/>
    <xf numFmtId="168" fontId="4" fillId="0" borderId="0" xfId="1" applyNumberFormat="1" applyFont="1" applyFill="1" applyBorder="1"/>
    <xf numFmtId="0" fontId="34" fillId="2" borderId="0" xfId="0" applyFont="1" applyFill="1"/>
    <xf numFmtId="0" fontId="4" fillId="0" borderId="0" xfId="0" applyFont="1" applyFill="1" applyAlignment="1">
      <alignment horizontal="right"/>
    </xf>
    <xf numFmtId="164" fontId="4" fillId="0" borderId="0" xfId="1" applyFont="1" applyFill="1" applyBorder="1" applyAlignment="1">
      <alignment horizontal="right"/>
    </xf>
    <xf numFmtId="0" fontId="4" fillId="3" borderId="0" xfId="0" applyFont="1" applyFill="1" applyAlignment="1">
      <alignment horizontal="right"/>
    </xf>
    <xf numFmtId="0" fontId="47" fillId="0" borderId="0" xfId="2" applyFont="1" applyFill="1" applyAlignment="1" applyProtection="1">
      <alignment horizontal="center" vertical="center"/>
      <protection locked="0"/>
    </xf>
    <xf numFmtId="0" fontId="1" fillId="0" borderId="0" xfId="2"/>
    <xf numFmtId="0" fontId="48" fillId="0" borderId="0" xfId="2" applyFont="1"/>
    <xf numFmtId="0" fontId="49" fillId="0" borderId="0" xfId="2" applyFont="1" applyAlignment="1">
      <alignment horizontal="left"/>
    </xf>
    <xf numFmtId="0" fontId="50" fillId="0" borderId="0" xfId="2" applyFont="1"/>
    <xf numFmtId="0" fontId="49" fillId="0" borderId="0" xfId="2" applyFont="1" applyAlignment="1">
      <alignment horizontal="right"/>
    </xf>
    <xf numFmtId="0" fontId="49" fillId="0" borderId="2" xfId="2" applyFont="1" applyBorder="1"/>
    <xf numFmtId="0" fontId="50" fillId="0" borderId="2" xfId="2" applyFont="1" applyBorder="1"/>
    <xf numFmtId="0" fontId="1" fillId="0" borderId="0" xfId="2" applyFill="1"/>
    <xf numFmtId="49" fontId="52" fillId="0" borderId="0" xfId="2" applyNumberFormat="1" applyFont="1" applyFill="1" applyAlignment="1" applyProtection="1">
      <alignment horizontal="center" vertical="center"/>
      <protection locked="0"/>
    </xf>
    <xf numFmtId="0" fontId="53" fillId="0" borderId="0" xfId="2" applyFont="1" applyFill="1" applyAlignment="1" applyProtection="1">
      <alignment horizontal="center" vertical="center"/>
      <protection locked="0"/>
    </xf>
    <xf numFmtId="0" fontId="50" fillId="0" borderId="0" xfId="2" applyFont="1" applyFill="1" applyAlignment="1" applyProtection="1">
      <alignment vertical="center"/>
      <protection locked="0"/>
    </xf>
    <xf numFmtId="0" fontId="50" fillId="0" borderId="0" xfId="2" applyFont="1" applyFill="1" applyAlignment="1">
      <alignment horizontal="center" vertical="center"/>
    </xf>
    <xf numFmtId="49" fontId="52" fillId="0" borderId="11" xfId="2" applyNumberFormat="1" applyFont="1" applyFill="1" applyBorder="1" applyAlignment="1" applyProtection="1">
      <alignment horizontal="center" vertical="center"/>
      <protection locked="0"/>
    </xf>
    <xf numFmtId="0" fontId="54" fillId="0" borderId="11" xfId="2" applyFont="1" applyFill="1" applyBorder="1" applyAlignment="1" applyProtection="1">
      <alignment horizontal="center" vertical="center"/>
      <protection locked="0"/>
    </xf>
    <xf numFmtId="0" fontId="54" fillId="0" borderId="11" xfId="2" applyFont="1" applyFill="1" applyBorder="1" applyAlignment="1">
      <alignment horizontal="center" vertical="center" wrapText="1"/>
    </xf>
    <xf numFmtId="49" fontId="46" fillId="0" borderId="11" xfId="2" applyNumberFormat="1" applyFont="1" applyFill="1" applyBorder="1" applyAlignment="1" applyProtection="1">
      <alignment horizontal="center" vertical="center"/>
      <protection locked="0"/>
    </xf>
    <xf numFmtId="0" fontId="46" fillId="0" borderId="11" xfId="2" applyFont="1" applyFill="1" applyBorder="1" applyAlignment="1" applyProtection="1">
      <alignment horizontal="center" vertical="center"/>
      <protection locked="0"/>
    </xf>
    <xf numFmtId="0" fontId="46" fillId="0" borderId="11" xfId="2" applyFont="1" applyFill="1" applyBorder="1" applyAlignment="1">
      <alignment horizontal="center" vertical="center"/>
    </xf>
    <xf numFmtId="49" fontId="52" fillId="0" borderId="11" xfId="2" applyNumberFormat="1" applyFont="1" applyFill="1" applyBorder="1" applyAlignment="1" applyProtection="1">
      <alignment horizontal="centerContinuous" vertical="center" wrapText="1"/>
      <protection locked="0"/>
    </xf>
    <xf numFmtId="0" fontId="52" fillId="0" borderId="11" xfId="2" applyFont="1" applyFill="1" applyBorder="1" applyAlignment="1" applyProtection="1">
      <alignment horizontal="centerContinuous" vertical="center"/>
      <protection locked="0"/>
    </xf>
    <xf numFmtId="0" fontId="1" fillId="0" borderId="11" xfId="2" applyFill="1" applyBorder="1"/>
    <xf numFmtId="49" fontId="55" fillId="0" borderId="11" xfId="2" applyNumberFormat="1" applyFont="1" applyFill="1" applyBorder="1" applyAlignment="1" applyProtection="1">
      <alignment horizontal="center" vertical="center"/>
      <protection locked="0"/>
    </xf>
    <xf numFmtId="0" fontId="52" fillId="0" borderId="11" xfId="2" applyFont="1" applyFill="1" applyBorder="1" applyAlignment="1" applyProtection="1">
      <alignment horizontal="left" vertical="center" wrapText="1"/>
      <protection locked="0"/>
    </xf>
    <xf numFmtId="167" fontId="2" fillId="0" borderId="11" xfId="3" applyFont="1" applyFill="1" applyBorder="1"/>
    <xf numFmtId="0" fontId="52" fillId="0" borderId="11" xfId="2" applyFont="1" applyFill="1" applyBorder="1" applyAlignment="1" applyProtection="1">
      <alignment vertical="center"/>
      <protection locked="0"/>
    </xf>
    <xf numFmtId="167" fontId="56" fillId="0" borderId="11" xfId="3" applyFont="1" applyFill="1" applyBorder="1"/>
    <xf numFmtId="0" fontId="52" fillId="0" borderId="11" xfId="2" applyFont="1" applyFill="1" applyBorder="1" applyAlignment="1" applyProtection="1">
      <alignment horizontal="left" vertical="center"/>
      <protection locked="0"/>
    </xf>
    <xf numFmtId="0" fontId="52" fillId="0" borderId="11" xfId="2" applyFont="1" applyFill="1" applyBorder="1" applyAlignment="1" applyProtection="1">
      <alignment horizontal="center" vertical="center"/>
      <protection locked="0"/>
    </xf>
    <xf numFmtId="167" fontId="56" fillId="0" borderId="11" xfId="3" applyFont="1" applyFill="1" applyBorder="1" applyAlignment="1">
      <alignment vertical="center"/>
    </xf>
    <xf numFmtId="0" fontId="52" fillId="0" borderId="11" xfId="2" applyFont="1" applyFill="1" applyBorder="1" applyAlignment="1" applyProtection="1">
      <alignment horizontal="center" vertical="center" wrapText="1"/>
      <protection locked="0"/>
    </xf>
    <xf numFmtId="0" fontId="57" fillId="0" borderId="0" xfId="2" applyFont="1" applyFill="1"/>
    <xf numFmtId="49" fontId="32" fillId="0" borderId="11" xfId="2" applyNumberFormat="1" applyFont="1" applyFill="1" applyBorder="1" applyAlignment="1" applyProtection="1">
      <alignment horizontal="centerContinuous" vertical="center" wrapText="1"/>
      <protection locked="0"/>
    </xf>
    <xf numFmtId="49" fontId="55" fillId="0" borderId="0" xfId="2" applyNumberFormat="1" applyFont="1" applyFill="1" applyBorder="1" applyAlignment="1" applyProtection="1">
      <alignment horizontal="center" vertical="center"/>
      <protection locked="0"/>
    </xf>
    <xf numFmtId="0" fontId="52" fillId="0" borderId="0" xfId="2" applyFont="1" applyFill="1" applyBorder="1" applyAlignment="1" applyProtection="1">
      <alignment vertical="center"/>
      <protection locked="0"/>
    </xf>
    <xf numFmtId="39" fontId="56" fillId="0" borderId="0" xfId="2" applyNumberFormat="1" applyFont="1" applyFill="1" applyBorder="1"/>
    <xf numFmtId="0" fontId="53" fillId="0" borderId="0" xfId="2" applyFont="1" applyFill="1" applyAlignment="1" applyProtection="1">
      <protection locked="0"/>
    </xf>
    <xf numFmtId="0" fontId="53" fillId="0" borderId="0" xfId="2" applyFont="1" applyFill="1"/>
    <xf numFmtId="0" fontId="58" fillId="0" borderId="0" xfId="2" applyFont="1" applyFill="1" applyAlignment="1" applyProtection="1">
      <alignment vertical="center"/>
      <protection locked="0"/>
    </xf>
    <xf numFmtId="169" fontId="58" fillId="0" borderId="0" xfId="4" applyFont="1" applyFill="1" applyBorder="1" applyAlignment="1">
      <alignment horizontal="left" vertical="center"/>
    </xf>
    <xf numFmtId="0" fontId="1" fillId="0" borderId="0" xfId="2" applyFill="1" applyAlignment="1"/>
    <xf numFmtId="0" fontId="53" fillId="0" borderId="0" xfId="2" applyFont="1" applyFill="1" applyAlignment="1">
      <alignment horizontal="left"/>
    </xf>
    <xf numFmtId="0" fontId="59" fillId="0" borderId="0" xfId="2" applyFont="1" applyAlignment="1" applyProtection="1">
      <alignment horizontal="center" vertical="center"/>
      <protection locked="0"/>
    </xf>
    <xf numFmtId="0" fontId="60" fillId="0" borderId="0" xfId="2" applyFont="1" applyAlignment="1">
      <alignment horizontal="left"/>
    </xf>
    <xf numFmtId="0" fontId="61" fillId="0" borderId="0" xfId="2" applyFont="1" applyAlignment="1" applyProtection="1">
      <alignment horizontal="center" vertical="center"/>
      <protection locked="0"/>
    </xf>
    <xf numFmtId="0" fontId="62" fillId="0" borderId="0" xfId="2" applyFont="1" applyAlignment="1" applyProtection="1">
      <alignment horizontal="center" vertical="center"/>
      <protection locked="0"/>
    </xf>
    <xf numFmtId="0" fontId="50" fillId="0" borderId="0" xfId="2" applyFont="1" applyAlignment="1" applyProtection="1">
      <alignment vertical="center"/>
      <protection locked="0"/>
    </xf>
    <xf numFmtId="49" fontId="63" fillId="0" borderId="11" xfId="2" applyNumberFormat="1" applyFont="1" applyBorder="1" applyAlignment="1" applyProtection="1">
      <alignment horizontal="center" vertical="center"/>
      <protection locked="0"/>
    </xf>
    <xf numFmtId="0" fontId="63" fillId="0" borderId="11" xfId="2" applyFont="1" applyBorder="1" applyAlignment="1" applyProtection="1">
      <alignment horizontal="center" vertical="center"/>
      <protection locked="0"/>
    </xf>
    <xf numFmtId="0" fontId="63" fillId="0" borderId="11" xfId="2" applyFont="1" applyBorder="1" applyAlignment="1">
      <alignment horizontal="center" vertical="center" wrapText="1"/>
    </xf>
    <xf numFmtId="49" fontId="44" fillId="0" borderId="11" xfId="2" applyNumberFormat="1" applyFont="1" applyBorder="1" applyAlignment="1" applyProtection="1">
      <alignment horizontal="center" vertical="center"/>
      <protection locked="0"/>
    </xf>
    <xf numFmtId="0" fontId="44" fillId="0" borderId="11" xfId="2" applyFont="1" applyBorder="1" applyAlignment="1" applyProtection="1">
      <alignment horizontal="center" vertical="center"/>
      <protection locked="0"/>
    </xf>
    <xf numFmtId="170" fontId="44" fillId="0" borderId="11" xfId="2" applyNumberFormat="1" applyFont="1" applyBorder="1" applyAlignment="1" applyProtection="1">
      <alignment horizontal="center" vertical="center"/>
      <protection locked="0"/>
    </xf>
    <xf numFmtId="0" fontId="64" fillId="0" borderId="11" xfId="2" applyFont="1" applyBorder="1"/>
    <xf numFmtId="0" fontId="64" fillId="0" borderId="11" xfId="2" applyFont="1" applyBorder="1" applyAlignment="1">
      <alignment vertical="center"/>
    </xf>
    <xf numFmtId="43" fontId="2" fillId="0" borderId="11" xfId="2" applyNumberFormat="1" applyFont="1" applyBorder="1"/>
    <xf numFmtId="0" fontId="64" fillId="0" borderId="11" xfId="2" applyFont="1" applyBorder="1" applyAlignment="1">
      <alignment wrapText="1"/>
    </xf>
    <xf numFmtId="0" fontId="64" fillId="0" borderId="11" xfId="2" applyFont="1" applyBorder="1" applyProtection="1">
      <protection locked="0"/>
    </xf>
    <xf numFmtId="0" fontId="64" fillId="0" borderId="0" xfId="2" applyFont="1" applyProtection="1">
      <protection locked="0"/>
    </xf>
    <xf numFmtId="0" fontId="64" fillId="0" borderId="0" xfId="2" applyFont="1" applyAlignment="1">
      <alignment horizontal="left" vertical="center"/>
    </xf>
    <xf numFmtId="0" fontId="65" fillId="0" borderId="0" xfId="2" applyFont="1" applyAlignment="1">
      <alignment horizontal="left" vertical="center"/>
    </xf>
    <xf numFmtId="0" fontId="53" fillId="0" borderId="0" xfId="2" applyFont="1" applyAlignment="1" applyProtection="1">
      <protection locked="0"/>
    </xf>
    <xf numFmtId="0" fontId="53" fillId="0" borderId="0" xfId="2" applyFont="1" applyAlignment="1">
      <alignment horizontal="left" indent="11"/>
    </xf>
    <xf numFmtId="0" fontId="1" fillId="0" borderId="0" xfId="2" applyAlignment="1"/>
    <xf numFmtId="0" fontId="53" fillId="0" borderId="0" xfId="2" applyFont="1" applyAlignment="1">
      <alignment horizontal="left" indent="13"/>
    </xf>
    <xf numFmtId="169" fontId="58" fillId="0" borderId="0" xfId="4" applyFont="1" applyFill="1" applyBorder="1" applyAlignment="1">
      <alignment horizontal="left" vertical="center" indent="11"/>
    </xf>
    <xf numFmtId="0" fontId="1" fillId="0" borderId="0" xfId="2" applyAlignment="1">
      <alignment horizontal="left" indent="13"/>
    </xf>
    <xf numFmtId="0" fontId="53" fillId="0" borderId="0" xfId="2" applyFont="1" applyFill="1" applyAlignment="1">
      <alignment horizontal="left" indent="11"/>
    </xf>
    <xf numFmtId="0" fontId="66" fillId="0" borderId="0" xfId="2" applyFont="1"/>
    <xf numFmtId="0" fontId="49" fillId="0" borderId="0" xfId="2" applyFont="1" applyBorder="1"/>
    <xf numFmtId="0" fontId="50" fillId="0" borderId="0" xfId="2" applyFont="1" applyBorder="1"/>
    <xf numFmtId="0" fontId="67" fillId="0" borderId="0" xfId="2" applyFont="1" applyFill="1" applyAlignment="1" applyProtection="1">
      <alignment vertical="center"/>
      <protection locked="0"/>
    </xf>
    <xf numFmtId="0" fontId="68" fillId="0" borderId="0" xfId="2" applyFont="1" applyFill="1" applyAlignment="1">
      <alignment vertical="center"/>
    </xf>
    <xf numFmtId="0" fontId="68" fillId="0" borderId="0" xfId="2" applyFont="1" applyFill="1" applyAlignment="1">
      <alignment horizontal="centerContinuous" vertical="center"/>
    </xf>
    <xf numFmtId="0" fontId="68" fillId="0" borderId="0" xfId="2" applyFont="1" applyFill="1" applyAlignment="1">
      <alignment horizontal="right" vertical="center"/>
    </xf>
    <xf numFmtId="0" fontId="69" fillId="0" borderId="11" xfId="2" applyFont="1" applyFill="1" applyBorder="1" applyAlignment="1" applyProtection="1">
      <alignment horizontal="center" vertical="center" wrapText="1"/>
      <protection locked="0"/>
    </xf>
    <xf numFmtId="0" fontId="69" fillId="0" borderId="11" xfId="2" applyFont="1" applyFill="1" applyBorder="1" applyAlignment="1">
      <alignment horizontal="center" vertical="center" wrapText="1"/>
    </xf>
    <xf numFmtId="0" fontId="70" fillId="0" borderId="11" xfId="2" applyFont="1" applyFill="1" applyBorder="1" applyAlignment="1">
      <alignment horizontal="center" vertical="center"/>
    </xf>
    <xf numFmtId="49" fontId="32" fillId="0" borderId="11" xfId="2" applyNumberFormat="1" applyFont="1" applyFill="1" applyBorder="1" applyAlignment="1" applyProtection="1">
      <alignment horizontal="center" vertical="center"/>
      <protection locked="0"/>
    </xf>
    <xf numFmtId="171" fontId="63" fillId="0" borderId="11" xfId="2" applyNumberFormat="1" applyFont="1" applyFill="1" applyBorder="1" applyAlignment="1" applyProtection="1">
      <alignment vertical="center"/>
      <protection locked="0"/>
    </xf>
    <xf numFmtId="1" fontId="63" fillId="0" borderId="11" xfId="2" applyNumberFormat="1" applyFont="1" applyFill="1" applyBorder="1" applyAlignment="1">
      <alignment horizontal="center" vertical="center"/>
    </xf>
    <xf numFmtId="172" fontId="63" fillId="0" borderId="11" xfId="4" applyNumberFormat="1" applyFont="1" applyFill="1" applyBorder="1" applyAlignment="1">
      <alignment vertical="center"/>
    </xf>
    <xf numFmtId="172" fontId="63" fillId="0" borderId="11" xfId="4" applyNumberFormat="1" applyFont="1" applyFill="1" applyBorder="1" applyAlignment="1">
      <alignment horizontal="center" vertical="center"/>
    </xf>
    <xf numFmtId="0" fontId="2" fillId="0" borderId="0" xfId="2" applyFont="1" applyFill="1"/>
    <xf numFmtId="0" fontId="2" fillId="0" borderId="0" xfId="2" applyFont="1"/>
    <xf numFmtId="49" fontId="55" fillId="0" borderId="0" xfId="2" applyNumberFormat="1" applyFont="1" applyFill="1" applyAlignment="1" applyProtection="1">
      <alignment horizontal="center" vertical="center"/>
      <protection locked="0"/>
    </xf>
    <xf numFmtId="0" fontId="52" fillId="0" borderId="0" xfId="2" applyFont="1" applyFill="1" applyAlignment="1" applyProtection="1">
      <alignment vertical="center" wrapText="1"/>
      <protection locked="0"/>
    </xf>
    <xf numFmtId="170" fontId="67" fillId="0" borderId="0" xfId="2" applyNumberFormat="1" applyFont="1" applyFill="1" applyAlignment="1" applyProtection="1">
      <alignment vertical="center"/>
      <protection locked="0"/>
    </xf>
    <xf numFmtId="169" fontId="67" fillId="0" borderId="0" xfId="4" applyFont="1" applyFill="1" applyBorder="1" applyAlignment="1">
      <alignment vertical="center"/>
    </xf>
    <xf numFmtId="169" fontId="67" fillId="0" borderId="0" xfId="4" applyFont="1" applyFill="1" applyBorder="1" applyAlignment="1">
      <alignment horizontal="center" vertical="center"/>
    </xf>
    <xf numFmtId="167" fontId="56" fillId="0" borderId="25" xfId="3" applyFont="1" applyFill="1" applyBorder="1" applyAlignment="1">
      <alignment vertical="center"/>
    </xf>
    <xf numFmtId="0" fontId="58" fillId="0" borderId="0" xfId="2" applyFont="1" applyFill="1" applyProtection="1">
      <protection locked="0"/>
    </xf>
    <xf numFmtId="0" fontId="71" fillId="0" borderId="0" xfId="2" applyFont="1" applyFill="1" applyProtection="1">
      <protection locked="0"/>
    </xf>
    <xf numFmtId="0" fontId="71" fillId="0" borderId="0" xfId="2" applyFont="1" applyFill="1"/>
    <xf numFmtId="0" fontId="72" fillId="0" borderId="0" xfId="2" applyFont="1" applyFill="1" applyProtection="1">
      <protection locked="0"/>
    </xf>
    <xf numFmtId="0" fontId="72" fillId="0" borderId="0" xfId="2" applyFont="1" applyFill="1"/>
    <xf numFmtId="0" fontId="66" fillId="0" borderId="0" xfId="2" applyFont="1" applyFill="1"/>
    <xf numFmtId="170" fontId="69" fillId="0" borderId="0" xfId="2" applyNumberFormat="1" applyFont="1" applyFill="1" applyAlignment="1" applyProtection="1">
      <alignment vertical="center"/>
      <protection locked="0"/>
    </xf>
    <xf numFmtId="169" fontId="69" fillId="0" borderId="0" xfId="4" applyFont="1" applyFill="1" applyBorder="1" applyAlignment="1">
      <alignment vertical="center"/>
    </xf>
    <xf numFmtId="169" fontId="73" fillId="0" borderId="0" xfId="4" applyFont="1" applyFill="1" applyBorder="1" applyAlignment="1">
      <alignment horizontal="left" vertical="center"/>
    </xf>
    <xf numFmtId="0" fontId="0" fillId="0" borderId="10" xfId="0" applyFont="1" applyFill="1" applyBorder="1"/>
    <xf numFmtId="0" fontId="32" fillId="0" borderId="0" xfId="0" applyFont="1" applyFill="1" applyBorder="1" applyAlignment="1">
      <alignment wrapText="1"/>
    </xf>
    <xf numFmtId="0" fontId="33" fillId="0" borderId="0" xfId="0" applyFont="1" applyFill="1" applyBorder="1" applyAlignment="1">
      <alignment wrapText="1"/>
    </xf>
    <xf numFmtId="0" fontId="5" fillId="0" borderId="11" xfId="0" applyFont="1" applyFill="1" applyBorder="1"/>
    <xf numFmtId="0" fontId="26" fillId="3" borderId="0" xfId="0" applyFont="1" applyFill="1" applyBorder="1"/>
    <xf numFmtId="0" fontId="18" fillId="3" borderId="0" xfId="0" applyFont="1" applyFill="1"/>
    <xf numFmtId="0" fontId="0" fillId="3" borderId="0" xfId="0" applyFont="1" applyFill="1"/>
    <xf numFmtId="164" fontId="0" fillId="3" borderId="0" xfId="1" applyFont="1" applyFill="1"/>
    <xf numFmtId="0" fontId="40" fillId="3" borderId="0" xfId="0" applyFont="1" applyFill="1"/>
    <xf numFmtId="0" fontId="8" fillId="3" borderId="0" xfId="0" applyFont="1" applyFill="1"/>
    <xf numFmtId="0" fontId="35" fillId="3" borderId="0" xfId="0" applyFont="1" applyFill="1"/>
    <xf numFmtId="0" fontId="15" fillId="3" borderId="0" xfId="0" applyFont="1" applyFill="1"/>
    <xf numFmtId="0" fontId="17" fillId="3" borderId="0" xfId="0" applyFont="1" applyFill="1"/>
    <xf numFmtId="167" fontId="8" fillId="3" borderId="0" xfId="0" applyNumberFormat="1" applyFont="1" applyFill="1"/>
    <xf numFmtId="0" fontId="15" fillId="3" borderId="0" xfId="0" applyFont="1" applyFill="1" applyBorder="1"/>
    <xf numFmtId="0" fontId="12" fillId="3" borderId="0" xfId="0" applyFont="1" applyFill="1"/>
    <xf numFmtId="0" fontId="15" fillId="3" borderId="2" xfId="0" applyFont="1" applyFill="1" applyBorder="1"/>
    <xf numFmtId="0" fontId="12" fillId="3" borderId="2" xfId="0" applyFont="1" applyFill="1" applyBorder="1"/>
    <xf numFmtId="0" fontId="19" fillId="3" borderId="0" xfId="0" applyFont="1" applyFill="1"/>
    <xf numFmtId="0" fontId="14" fillId="3" borderId="0" xfId="0" applyFont="1" applyFill="1" applyBorder="1"/>
    <xf numFmtId="0" fontId="9" fillId="3" borderId="0" xfId="0" applyFont="1" applyFill="1"/>
    <xf numFmtId="0" fontId="4" fillId="3" borderId="0" xfId="0" applyFont="1" applyFill="1"/>
    <xf numFmtId="0" fontId="41" fillId="3" borderId="0" xfId="0" applyFont="1" applyFill="1"/>
    <xf numFmtId="0" fontId="11" fillId="3" borderId="0" xfId="0" applyFont="1" applyFill="1"/>
    <xf numFmtId="0" fontId="11" fillId="3" borderId="0" xfId="0" applyFont="1" applyFill="1" applyAlignment="1"/>
    <xf numFmtId="0" fontId="11" fillId="3" borderId="0" xfId="0" applyFont="1" applyFill="1" applyAlignment="1">
      <alignment wrapText="1"/>
    </xf>
    <xf numFmtId="0" fontId="0" fillId="3" borderId="0" xfId="0" applyFont="1" applyFill="1" applyAlignment="1">
      <alignment wrapText="1"/>
    </xf>
    <xf numFmtId="0" fontId="0" fillId="3" borderId="0" xfId="0" applyFont="1" applyFill="1" applyBorder="1"/>
    <xf numFmtId="0" fontId="18" fillId="3" borderId="0" xfId="0" applyFont="1" applyFill="1" applyBorder="1"/>
    <xf numFmtId="0" fontId="42" fillId="3" borderId="20" xfId="0" applyFont="1" applyFill="1" applyBorder="1" applyAlignment="1">
      <alignment wrapText="1"/>
    </xf>
    <xf numFmtId="0" fontId="42" fillId="3" borderId="21" xfId="0" applyFont="1" applyFill="1" applyBorder="1" applyAlignment="1">
      <alignment wrapText="1"/>
    </xf>
    <xf numFmtId="0" fontId="42" fillId="3" borderId="21" xfId="0" applyFont="1" applyFill="1" applyBorder="1" applyAlignment="1">
      <alignment horizontal="center"/>
    </xf>
    <xf numFmtId="0" fontId="20" fillId="3" borderId="23" xfId="0" applyFont="1" applyFill="1" applyBorder="1" applyAlignment="1">
      <alignment horizontal="center" wrapText="1"/>
    </xf>
    <xf numFmtId="0" fontId="13" fillId="3" borderId="7" xfId="0" applyFont="1" applyFill="1" applyBorder="1"/>
    <xf numFmtId="0" fontId="18" fillId="3" borderId="8" xfId="0" applyFont="1" applyFill="1" applyBorder="1"/>
    <xf numFmtId="0" fontId="0" fillId="3" borderId="8" xfId="0" applyFont="1" applyFill="1" applyBorder="1"/>
    <xf numFmtId="0" fontId="0" fillId="3" borderId="23" xfId="0" applyFont="1" applyFill="1" applyBorder="1"/>
    <xf numFmtId="0" fontId="4" fillId="3" borderId="1" xfId="0" applyFont="1" applyFill="1" applyBorder="1"/>
    <xf numFmtId="0" fontId="18" fillId="3" borderId="11" xfId="0" applyFont="1" applyFill="1" applyBorder="1" applyAlignment="1">
      <alignment wrapText="1"/>
    </xf>
    <xf numFmtId="0" fontId="43" fillId="3" borderId="11" xfId="0" applyFont="1" applyFill="1" applyBorder="1"/>
    <xf numFmtId="164" fontId="12" fillId="3" borderId="13" xfId="1" applyFont="1" applyFill="1" applyBorder="1"/>
    <xf numFmtId="0" fontId="4" fillId="3" borderId="1" xfId="0" applyFont="1" applyFill="1" applyBorder="1" applyAlignment="1">
      <alignment wrapText="1"/>
    </xf>
    <xf numFmtId="0" fontId="43" fillId="3" borderId="11" xfId="0" applyFont="1" applyFill="1" applyBorder="1" applyAlignment="1">
      <alignment horizontal="left"/>
    </xf>
    <xf numFmtId="0" fontId="22" fillId="3" borderId="11" xfId="0" applyFont="1" applyFill="1" applyBorder="1" applyAlignment="1">
      <alignment horizontal="center"/>
    </xf>
    <xf numFmtId="0" fontId="30" fillId="3" borderId="11" xfId="0" applyFont="1" applyFill="1" applyBorder="1" applyAlignment="1">
      <alignment horizontal="center"/>
    </xf>
    <xf numFmtId="0" fontId="25" fillId="3" borderId="11" xfId="0" applyFont="1" applyFill="1" applyBorder="1"/>
    <xf numFmtId="0" fontId="6" fillId="3" borderId="11" xfId="0" applyFont="1" applyFill="1" applyBorder="1"/>
    <xf numFmtId="0" fontId="43" fillId="3" borderId="11" xfId="0" applyFont="1" applyFill="1" applyBorder="1" applyAlignment="1"/>
    <xf numFmtId="164" fontId="12" fillId="3" borderId="15" xfId="1" applyFont="1" applyFill="1" applyBorder="1"/>
    <xf numFmtId="0" fontId="27" fillId="3" borderId="1" xfId="0" applyFont="1" applyFill="1" applyBorder="1" applyAlignment="1">
      <alignment wrapText="1"/>
    </xf>
    <xf numFmtId="0" fontId="18" fillId="3" borderId="11" xfId="0" applyFont="1" applyFill="1" applyBorder="1"/>
    <xf numFmtId="0" fontId="13" fillId="3" borderId="0" xfId="0" applyFont="1" applyFill="1" applyAlignment="1">
      <alignment wrapText="1"/>
    </xf>
    <xf numFmtId="0" fontId="6" fillId="3" borderId="11" xfId="0" applyFont="1" applyFill="1" applyBorder="1" applyAlignment="1">
      <alignment wrapText="1"/>
    </xf>
    <xf numFmtId="0" fontId="43" fillId="3" borderId="11" xfId="0" applyFont="1" applyFill="1" applyBorder="1" applyAlignment="1">
      <alignment vertical="center"/>
    </xf>
    <xf numFmtId="0" fontId="27" fillId="3" borderId="1" xfId="0" applyFont="1" applyFill="1" applyBorder="1"/>
    <xf numFmtId="0" fontId="0" fillId="3" borderId="0" xfId="0" applyFont="1" applyFill="1" applyAlignment="1"/>
    <xf numFmtId="0" fontId="18" fillId="3" borderId="11" xfId="0" applyFont="1" applyFill="1" applyBorder="1" applyAlignment="1">
      <alignment horizontal="left" wrapText="1"/>
    </xf>
    <xf numFmtId="164" fontId="17" fillId="3" borderId="0" xfId="1" applyFont="1" applyFill="1"/>
    <xf numFmtId="164" fontId="12" fillId="3" borderId="0" xfId="1" applyFont="1" applyFill="1" applyBorder="1"/>
    <xf numFmtId="0" fontId="39" fillId="3" borderId="1" xfId="0" applyFont="1" applyFill="1" applyBorder="1" applyAlignment="1">
      <alignment horizontal="left" wrapText="1"/>
    </xf>
    <xf numFmtId="0" fontId="44" fillId="3" borderId="11" xfId="0" applyFont="1" applyFill="1" applyBorder="1" applyAlignment="1">
      <alignment horizontal="left" wrapText="1"/>
    </xf>
    <xf numFmtId="0" fontId="25" fillId="3" borderId="11" xfId="0" applyFont="1" applyFill="1" applyBorder="1" applyAlignment="1">
      <alignment wrapText="1"/>
    </xf>
    <xf numFmtId="0" fontId="4" fillId="3" borderId="11" xfId="0" applyFont="1" applyFill="1" applyBorder="1"/>
    <xf numFmtId="0" fontId="39" fillId="3" borderId="1" xfId="0" applyFont="1" applyFill="1" applyBorder="1" applyAlignment="1">
      <alignment wrapText="1"/>
    </xf>
    <xf numFmtId="0" fontId="23" fillId="3" borderId="11" xfId="0" applyFont="1" applyFill="1" applyBorder="1"/>
    <xf numFmtId="164" fontId="4" fillId="3" borderId="0" xfId="1" applyFont="1" applyFill="1" applyBorder="1"/>
    <xf numFmtId="0" fontId="27" fillId="3" borderId="17" xfId="0" applyFont="1" applyFill="1" applyBorder="1"/>
    <xf numFmtId="0" fontId="18" fillId="3" borderId="18" xfId="0" applyFont="1" applyFill="1" applyBorder="1" applyAlignment="1">
      <alignment wrapText="1"/>
    </xf>
    <xf numFmtId="0" fontId="43" fillId="3" borderId="18" xfId="0" applyFont="1" applyFill="1" applyBorder="1"/>
    <xf numFmtId="0" fontId="23" fillId="3" borderId="0" xfId="0" applyFont="1" applyFill="1" applyBorder="1"/>
    <xf numFmtId="0" fontId="4" fillId="3" borderId="0" xfId="0" applyFont="1" applyFill="1" applyBorder="1"/>
    <xf numFmtId="0" fontId="26" fillId="3" borderId="0" xfId="0" applyFont="1" applyFill="1"/>
    <xf numFmtId="0" fontId="34" fillId="3" borderId="0" xfId="0" applyFont="1" applyFill="1" applyBorder="1"/>
    <xf numFmtId="0" fontId="34" fillId="3" borderId="0" xfId="0" applyFont="1" applyFill="1"/>
    <xf numFmtId="0" fontId="5" fillId="3" borderId="0" xfId="0" applyFont="1" applyFill="1" applyBorder="1" applyAlignment="1">
      <alignment wrapText="1"/>
    </xf>
    <xf numFmtId="0" fontId="4" fillId="3" borderId="11" xfId="0" applyFont="1" applyFill="1" applyBorder="1" applyAlignment="1">
      <alignment wrapText="1"/>
    </xf>
    <xf numFmtId="0" fontId="53" fillId="0" borderId="0" xfId="2" applyFont="1" applyFill="1" applyAlignment="1" applyProtection="1">
      <alignment horizontal="center" vertical="center"/>
      <protection locked="0"/>
    </xf>
    <xf numFmtId="0" fontId="47" fillId="0" borderId="0" xfId="2" applyFont="1" applyFill="1" applyAlignment="1" applyProtection="1">
      <alignment horizontal="center" vertical="center"/>
      <protection locked="0"/>
    </xf>
    <xf numFmtId="0" fontId="49" fillId="0" borderId="0" xfId="2" applyFont="1" applyFill="1" applyAlignment="1" applyProtection="1">
      <alignment horizontal="center" vertical="center"/>
      <protection locked="0"/>
    </xf>
    <xf numFmtId="49" fontId="51" fillId="0" borderId="0" xfId="2" applyNumberFormat="1" applyFont="1" applyFill="1" applyAlignment="1" applyProtection="1">
      <alignment horizontal="center" vertical="center"/>
      <protection locked="0"/>
    </xf>
    <xf numFmtId="49" fontId="52" fillId="0" borderId="0" xfId="2" applyNumberFormat="1" applyFont="1" applyFill="1" applyAlignment="1" applyProtection="1">
      <alignment horizontal="center" vertical="center"/>
      <protection locked="0"/>
    </xf>
    <xf numFmtId="0" fontId="49" fillId="0" borderId="0" xfId="2" applyFont="1" applyAlignment="1" applyProtection="1">
      <alignment horizontal="center" vertical="center" wrapText="1"/>
      <protection locked="0"/>
    </xf>
    <xf numFmtId="49" fontId="51" fillId="0" borderId="0" xfId="2" applyNumberFormat="1" applyFont="1" applyAlignment="1" applyProtection="1">
      <alignment horizontal="center" vertical="center"/>
      <protection locked="0"/>
    </xf>
    <xf numFmtId="0" fontId="4" fillId="0" borderId="11" xfId="0" applyFont="1" applyFill="1" applyBorder="1"/>
    <xf numFmtId="0" fontId="4" fillId="0" borderId="11" xfId="0" applyFont="1" applyFill="1" applyBorder="1" applyAlignment="1">
      <alignment horizontal="left" wrapText="1"/>
    </xf>
    <xf numFmtId="0" fontId="4" fillId="0" borderId="11" xfId="0" applyFont="1" applyFill="1" applyBorder="1" applyAlignment="1">
      <alignment horizontal="left"/>
    </xf>
    <xf numFmtId="0" fontId="4" fillId="0" borderId="11" xfId="0" applyFont="1" applyFill="1" applyBorder="1" applyAlignment="1">
      <alignment wrapText="1"/>
    </xf>
  </cellXfs>
  <cellStyles count="5">
    <cellStyle name="Обычный" xfId="0" builtinId="0"/>
    <cellStyle name="Обычный 2" xfId="2"/>
    <cellStyle name="Финансовый" xfId="1" builtinId="3"/>
    <cellStyle name="Финансовый [0] 2" xfId="4"/>
    <cellStyle name="Финансовый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0;&#1051;&#1048;&#1053;&#1040;/&#1055;&#1088;&#1077;&#1081;&#1089;&#1082;&#1091;&#1088;&#1072;&#1085;&#1090;&#1099;/&#1056;&#1059;&#1063;&#1045;&#1049;&#1050;&#1048;,%20&#1079;&#1072;&#1087;.&#1095;&#1072;&#1089;&#1090;&#1080;%20&#1080;%20&#1090;&#1088;&#1077;&#1085;&#1072;&#1078;&#1105;&#1088;&#1099;/&#1055;&#1088;&#1077;&#1081;&#1089;&#1082;&#1091;&#1088;&#1072;&#1085;&#1090;%20&#1052;&#1072;&#1081;%20%202026%20&#1088;&#1091;&#1095;&#1077;&#1081;&#1082;&#1080;,%20&#1079;&#1072;&#1087;.&#1095;&#1072;&#1089;&#1090;&#1080;,%20&#1090;&#1088;&#1077;&#1085;&#1072;&#1078;&#1077;&#1088;&#109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сновной"/>
      <sheetName val="заказная продукция"/>
      <sheetName val="осн.  роз."/>
      <sheetName val="зап. части"/>
      <sheetName val="зап. части роз"/>
      <sheetName val="тренажеры"/>
      <sheetName val="дренаж.насосы"/>
      <sheetName val="др.насосы роз."/>
      <sheetName val="Лист1"/>
    </sheetNames>
    <sheetDataSet>
      <sheetData sheetId="0">
        <row r="72">
          <cell r="A72" t="str">
            <v>Начальник ОПЭиАР</v>
          </cell>
          <cell r="F72" t="str">
            <v>Е.О. Доморацкая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O920"/>
  <sheetViews>
    <sheetView topLeftCell="A9" zoomScale="79" zoomScaleNormal="79" workbookViewId="0">
      <selection activeCell="C8" sqref="C8"/>
    </sheetView>
  </sheetViews>
  <sheetFormatPr defaultRowHeight="12.75" customHeight="1" x14ac:dyDescent="0.2"/>
  <cols>
    <col min="1" max="2" width="20.140625" style="3" customWidth="1"/>
    <col min="3" max="3" width="62.5703125" style="3" customWidth="1"/>
    <col min="4" max="4" width="24" style="3" customWidth="1"/>
    <col min="5" max="5" width="20.140625" style="3" customWidth="1"/>
    <col min="6" max="6" width="24.85546875" style="3" customWidth="1"/>
    <col min="7" max="7" width="16.85546875" style="3" customWidth="1"/>
    <col min="8" max="16384" width="9.140625" style="3"/>
  </cols>
  <sheetData>
    <row r="1" spans="3:7" ht="21" customHeight="1" x14ac:dyDescent="0.2"/>
    <row r="2" spans="3:7" ht="20.25" x14ac:dyDescent="0.3">
      <c r="E2" s="4" t="s">
        <v>0</v>
      </c>
    </row>
    <row r="3" spans="3:7" ht="27" customHeight="1" x14ac:dyDescent="0.3">
      <c r="C3" s="6"/>
      <c r="E3" s="7" t="s">
        <v>1</v>
      </c>
      <c r="F3" s="8"/>
    </row>
    <row r="4" spans="3:7" ht="18" customHeight="1" x14ac:dyDescent="0.3">
      <c r="C4" s="6"/>
      <c r="E4" s="7"/>
      <c r="F4" s="8"/>
    </row>
    <row r="5" spans="3:7" ht="27.75" customHeight="1" x14ac:dyDescent="0.25">
      <c r="C5" s="6"/>
      <c r="E5" s="10"/>
      <c r="F5" s="11" t="s">
        <v>2</v>
      </c>
    </row>
    <row r="6" spans="3:7" ht="32.25" customHeight="1" x14ac:dyDescent="0.3">
      <c r="C6" s="6"/>
      <c r="E6" s="12" t="s">
        <v>3</v>
      </c>
      <c r="F6" s="13" t="s">
        <v>4</v>
      </c>
    </row>
    <row r="7" spans="3:7" ht="24.75" customHeight="1" x14ac:dyDescent="0.2">
      <c r="C7" s="6"/>
      <c r="D7" s="14"/>
    </row>
    <row r="8" spans="3:7" ht="64.5" customHeight="1" x14ac:dyDescent="0.3">
      <c r="C8" s="17"/>
      <c r="D8" s="18" t="s">
        <v>5</v>
      </c>
      <c r="E8" s="19"/>
      <c r="F8" s="20"/>
    </row>
    <row r="9" spans="3:7" ht="28.5" customHeight="1" x14ac:dyDescent="0.35">
      <c r="C9" s="20"/>
      <c r="D9" s="21" t="s">
        <v>6</v>
      </c>
      <c r="E9" s="20"/>
      <c r="F9" s="20"/>
    </row>
    <row r="10" spans="3:7" ht="29.25" customHeight="1" x14ac:dyDescent="0.25">
      <c r="C10" s="6"/>
      <c r="D10" s="20" t="s">
        <v>7</v>
      </c>
      <c r="E10" s="20"/>
      <c r="F10" s="20"/>
    </row>
    <row r="11" spans="3:7" ht="22.5" customHeight="1" thickBot="1" x14ac:dyDescent="0.25">
      <c r="C11" s="9" t="s">
        <v>8</v>
      </c>
      <c r="D11" s="23"/>
      <c r="E11" s="9"/>
      <c r="F11" s="3" t="s">
        <v>9</v>
      </c>
    </row>
    <row r="12" spans="3:7" ht="68.25" customHeight="1" thickBot="1" x14ac:dyDescent="0.3">
      <c r="C12" s="25" t="s">
        <v>12</v>
      </c>
      <c r="D12" s="26" t="s">
        <v>13</v>
      </c>
      <c r="E12" s="27" t="s">
        <v>14</v>
      </c>
      <c r="F12" s="27" t="s">
        <v>15</v>
      </c>
      <c r="G12" s="29" t="s">
        <v>18</v>
      </c>
    </row>
    <row r="13" spans="3:7" ht="21.75" customHeight="1" x14ac:dyDescent="0.2">
      <c r="C13" s="30" t="s">
        <v>19</v>
      </c>
      <c r="D13" s="31"/>
      <c r="E13" s="31"/>
      <c r="F13" s="32"/>
      <c r="G13" s="273"/>
    </row>
    <row r="14" spans="3:7" ht="43.5" x14ac:dyDescent="0.25">
      <c r="C14" s="33" t="s">
        <v>20</v>
      </c>
      <c r="D14" s="34" t="s">
        <v>21</v>
      </c>
      <c r="E14" s="35" t="s">
        <v>22</v>
      </c>
      <c r="F14" s="36" t="s">
        <v>23</v>
      </c>
      <c r="G14" s="40">
        <v>68.22</v>
      </c>
    </row>
    <row r="15" spans="3:7" ht="29.25" x14ac:dyDescent="0.25">
      <c r="C15" s="33" t="s">
        <v>24</v>
      </c>
      <c r="D15" s="34" t="s">
        <v>25</v>
      </c>
      <c r="E15" s="35" t="s">
        <v>26</v>
      </c>
      <c r="F15" s="36" t="s">
        <v>23</v>
      </c>
      <c r="G15" s="40">
        <v>87.41</v>
      </c>
    </row>
    <row r="16" spans="3:7" ht="34.5" customHeight="1" x14ac:dyDescent="0.25">
      <c r="C16" s="33" t="s">
        <v>27</v>
      </c>
      <c r="D16" s="34" t="s">
        <v>28</v>
      </c>
      <c r="E16" s="35" t="s">
        <v>29</v>
      </c>
      <c r="F16" s="36" t="s">
        <v>23</v>
      </c>
      <c r="G16" s="40">
        <v>92.61</v>
      </c>
    </row>
    <row r="17" spans="3:7" ht="26.25" customHeight="1" x14ac:dyDescent="0.25">
      <c r="C17" s="33" t="s">
        <v>30</v>
      </c>
      <c r="D17" s="43" t="s">
        <v>31</v>
      </c>
      <c r="E17" s="35" t="s">
        <v>32</v>
      </c>
      <c r="F17" s="36" t="s">
        <v>23</v>
      </c>
      <c r="G17" s="40">
        <v>87.5</v>
      </c>
    </row>
    <row r="18" spans="3:7" ht="27" customHeight="1" x14ac:dyDescent="0.25">
      <c r="C18" s="33" t="s">
        <v>33</v>
      </c>
      <c r="D18" s="43" t="s">
        <v>34</v>
      </c>
      <c r="E18" s="35" t="s">
        <v>29</v>
      </c>
      <c r="F18" s="36" t="s">
        <v>23</v>
      </c>
      <c r="G18" s="40">
        <v>109.08</v>
      </c>
    </row>
    <row r="19" spans="3:7" ht="36.75" customHeight="1" x14ac:dyDescent="0.25">
      <c r="C19" s="44" t="s">
        <v>35</v>
      </c>
      <c r="D19" s="34" t="s">
        <v>36</v>
      </c>
      <c r="E19" s="35" t="s">
        <v>22</v>
      </c>
      <c r="F19" s="36" t="s">
        <v>23</v>
      </c>
      <c r="G19" s="40">
        <v>68.760000000000005</v>
      </c>
    </row>
    <row r="20" spans="3:7" ht="52.5" customHeight="1" x14ac:dyDescent="0.25">
      <c r="C20" s="44" t="s">
        <v>37</v>
      </c>
      <c r="D20" s="34" t="s">
        <v>38</v>
      </c>
      <c r="E20" s="35" t="s">
        <v>26</v>
      </c>
      <c r="F20" s="36" t="s">
        <v>23</v>
      </c>
      <c r="G20" s="40">
        <v>90</v>
      </c>
    </row>
    <row r="21" spans="3:7" ht="30.75" x14ac:dyDescent="0.25">
      <c r="C21" s="41" t="s">
        <v>39</v>
      </c>
      <c r="D21" s="34" t="s">
        <v>40</v>
      </c>
      <c r="E21" s="35" t="s">
        <v>29</v>
      </c>
      <c r="F21" s="36" t="s">
        <v>23</v>
      </c>
      <c r="G21" s="40">
        <v>88.2</v>
      </c>
    </row>
    <row r="22" spans="3:7" ht="39" customHeight="1" x14ac:dyDescent="0.25">
      <c r="C22" s="41" t="s">
        <v>41</v>
      </c>
      <c r="D22" s="34" t="s">
        <v>42</v>
      </c>
      <c r="E22" s="35" t="s">
        <v>29</v>
      </c>
      <c r="F22" s="36" t="s">
        <v>23</v>
      </c>
      <c r="G22" s="40">
        <v>88.2</v>
      </c>
    </row>
    <row r="23" spans="3:7" ht="36" customHeight="1" x14ac:dyDescent="0.25">
      <c r="C23" s="44" t="s">
        <v>43</v>
      </c>
      <c r="D23" s="43" t="s">
        <v>44</v>
      </c>
      <c r="E23" s="35" t="s">
        <v>29</v>
      </c>
      <c r="F23" s="36" t="s">
        <v>23</v>
      </c>
      <c r="G23" s="40">
        <v>112.89</v>
      </c>
    </row>
    <row r="24" spans="3:7" ht="21.75" customHeight="1" x14ac:dyDescent="0.25">
      <c r="C24" s="33" t="s">
        <v>45</v>
      </c>
      <c r="D24" s="43" t="s">
        <v>46</v>
      </c>
      <c r="E24" s="35" t="s">
        <v>47</v>
      </c>
      <c r="F24" s="36" t="s">
        <v>23</v>
      </c>
      <c r="G24" s="40">
        <v>64.44</v>
      </c>
    </row>
    <row r="25" spans="3:7" ht="21.75" customHeight="1" x14ac:dyDescent="0.25">
      <c r="C25" s="33" t="s">
        <v>48</v>
      </c>
      <c r="D25" s="43" t="s">
        <v>49</v>
      </c>
      <c r="E25" s="35" t="s">
        <v>22</v>
      </c>
      <c r="F25" s="36" t="s">
        <v>23</v>
      </c>
      <c r="G25" s="40">
        <v>64.44</v>
      </c>
    </row>
    <row r="26" spans="3:7" ht="21.75" customHeight="1" x14ac:dyDescent="0.25">
      <c r="C26" s="33" t="s">
        <v>50</v>
      </c>
      <c r="D26" s="43" t="s">
        <v>51</v>
      </c>
      <c r="E26" s="35" t="s">
        <v>29</v>
      </c>
      <c r="F26" s="36" t="s">
        <v>23</v>
      </c>
      <c r="G26" s="40">
        <v>83.58</v>
      </c>
    </row>
    <row r="27" spans="3:7" ht="18" x14ac:dyDescent="0.25">
      <c r="C27" s="33" t="s">
        <v>52</v>
      </c>
      <c r="D27" s="43" t="s">
        <v>53</v>
      </c>
      <c r="E27" s="35" t="s">
        <v>29</v>
      </c>
      <c r="F27" s="36" t="s">
        <v>23</v>
      </c>
      <c r="G27" s="40">
        <v>100.74</v>
      </c>
    </row>
    <row r="28" spans="3:7" ht="43.5" x14ac:dyDescent="0.25">
      <c r="C28" s="33" t="s">
        <v>54</v>
      </c>
      <c r="D28" s="45" t="s">
        <v>55</v>
      </c>
      <c r="E28" s="35" t="s">
        <v>56</v>
      </c>
      <c r="F28" s="36" t="s">
        <v>23</v>
      </c>
      <c r="G28" s="40">
        <v>89.36</v>
      </c>
    </row>
    <row r="29" spans="3:7" ht="45" customHeight="1" x14ac:dyDescent="0.25">
      <c r="C29" s="33" t="s">
        <v>57</v>
      </c>
      <c r="D29" s="45" t="s">
        <v>58</v>
      </c>
      <c r="E29" s="35" t="s">
        <v>56</v>
      </c>
      <c r="F29" s="36" t="s">
        <v>23</v>
      </c>
      <c r="G29" s="40">
        <v>109.35</v>
      </c>
    </row>
    <row r="30" spans="3:7" ht="21.75" customHeight="1" x14ac:dyDescent="0.25">
      <c r="C30" s="33" t="s">
        <v>59</v>
      </c>
      <c r="D30" s="46" t="s">
        <v>60</v>
      </c>
      <c r="E30" s="35" t="s">
        <v>56</v>
      </c>
      <c r="F30" s="36" t="s">
        <v>23</v>
      </c>
      <c r="G30" s="40">
        <v>108.8</v>
      </c>
    </row>
    <row r="31" spans="3:7" ht="48" customHeight="1" x14ac:dyDescent="0.25">
      <c r="C31" s="33" t="s">
        <v>61</v>
      </c>
      <c r="D31" s="45" t="s">
        <v>62</v>
      </c>
      <c r="E31" s="35" t="s">
        <v>56</v>
      </c>
      <c r="F31" s="36" t="s">
        <v>23</v>
      </c>
      <c r="G31" s="40">
        <v>112.92</v>
      </c>
    </row>
    <row r="32" spans="3:7" ht="30" customHeight="1" x14ac:dyDescent="0.25">
      <c r="C32" s="33" t="s">
        <v>63</v>
      </c>
      <c r="D32" s="45" t="s">
        <v>64</v>
      </c>
      <c r="E32" s="35" t="s">
        <v>56</v>
      </c>
      <c r="F32" s="36" t="s">
        <v>23</v>
      </c>
      <c r="G32" s="40">
        <v>133.91999999999999</v>
      </c>
    </row>
    <row r="33" spans="3:7" ht="48.75" customHeight="1" x14ac:dyDescent="0.25">
      <c r="C33" s="41" t="s">
        <v>65</v>
      </c>
      <c r="D33" s="45" t="s">
        <v>66</v>
      </c>
      <c r="E33" s="35" t="s">
        <v>56</v>
      </c>
      <c r="F33" s="36" t="s">
        <v>23</v>
      </c>
      <c r="G33" s="40">
        <v>117.44</v>
      </c>
    </row>
    <row r="34" spans="3:7" ht="38.25" customHeight="1" x14ac:dyDescent="0.25">
      <c r="C34" s="41" t="s">
        <v>67</v>
      </c>
      <c r="D34" s="45" t="s">
        <v>68</v>
      </c>
      <c r="E34" s="42" t="s">
        <v>69</v>
      </c>
      <c r="F34" s="36" t="s">
        <v>23</v>
      </c>
      <c r="G34" s="40">
        <v>136.38</v>
      </c>
    </row>
    <row r="35" spans="3:7" ht="32.25" customHeight="1" x14ac:dyDescent="0.25">
      <c r="C35" s="41" t="s">
        <v>70</v>
      </c>
      <c r="D35" s="45" t="s">
        <v>71</v>
      </c>
      <c r="E35" s="35" t="s">
        <v>56</v>
      </c>
      <c r="F35" s="36" t="s">
        <v>23</v>
      </c>
      <c r="G35" s="40">
        <v>137.93</v>
      </c>
    </row>
    <row r="36" spans="3:7" ht="20.25" customHeight="1" x14ac:dyDescent="0.25">
      <c r="C36" s="47" t="s">
        <v>72</v>
      </c>
      <c r="D36" s="48"/>
      <c r="E36" s="49"/>
      <c r="F36" s="50"/>
      <c r="G36" s="40"/>
    </row>
    <row r="37" spans="3:7" ht="32.25" customHeight="1" x14ac:dyDescent="0.25">
      <c r="C37" s="51" t="s">
        <v>73</v>
      </c>
      <c r="D37" s="45" t="s">
        <v>74</v>
      </c>
      <c r="E37" s="35" t="s">
        <v>75</v>
      </c>
      <c r="F37" s="36" t="s">
        <v>23</v>
      </c>
      <c r="G37" s="40">
        <v>61.44</v>
      </c>
    </row>
    <row r="38" spans="3:7" ht="30" customHeight="1" x14ac:dyDescent="0.25">
      <c r="C38" s="51" t="s">
        <v>76</v>
      </c>
      <c r="D38" s="45" t="s">
        <v>77</v>
      </c>
      <c r="E38" s="35" t="s">
        <v>78</v>
      </c>
      <c r="F38" s="36" t="s">
        <v>23</v>
      </c>
      <c r="G38" s="40">
        <v>75.14</v>
      </c>
    </row>
    <row r="39" spans="3:7" ht="21.75" customHeight="1" x14ac:dyDescent="0.25">
      <c r="C39" s="51" t="s">
        <v>79</v>
      </c>
      <c r="D39" s="46" t="s">
        <v>80</v>
      </c>
      <c r="E39" s="35" t="s">
        <v>81</v>
      </c>
      <c r="F39" s="36" t="s">
        <v>23</v>
      </c>
      <c r="G39" s="40">
        <v>138.27000000000001</v>
      </c>
    </row>
    <row r="40" spans="3:7" ht="31.5" x14ac:dyDescent="0.25">
      <c r="C40" s="52" t="s">
        <v>1814</v>
      </c>
      <c r="D40" s="45" t="s">
        <v>82</v>
      </c>
      <c r="E40" s="35" t="s">
        <v>75</v>
      </c>
      <c r="F40" s="36" t="s">
        <v>23</v>
      </c>
      <c r="G40" s="40">
        <v>64.010000000000005</v>
      </c>
    </row>
    <row r="41" spans="3:7" ht="33" x14ac:dyDescent="0.25">
      <c r="C41" s="52" t="s">
        <v>83</v>
      </c>
      <c r="D41" s="45" t="s">
        <v>84</v>
      </c>
      <c r="E41" s="35" t="s">
        <v>78</v>
      </c>
      <c r="F41" s="36" t="s">
        <v>23</v>
      </c>
      <c r="G41" s="40">
        <v>78.17</v>
      </c>
    </row>
    <row r="42" spans="3:7" ht="21.75" customHeight="1" x14ac:dyDescent="0.25">
      <c r="C42" s="53" t="s">
        <v>85</v>
      </c>
      <c r="D42" s="54"/>
      <c r="E42" s="49"/>
      <c r="F42" s="50"/>
      <c r="G42" s="40"/>
    </row>
    <row r="43" spans="3:7" ht="48.75" customHeight="1" x14ac:dyDescent="0.25">
      <c r="C43" s="51" t="s">
        <v>86</v>
      </c>
      <c r="D43" s="45" t="s">
        <v>87</v>
      </c>
      <c r="E43" s="35" t="s">
        <v>88</v>
      </c>
      <c r="F43" s="36" t="s">
        <v>23</v>
      </c>
      <c r="G43" s="40">
        <v>105.56</v>
      </c>
    </row>
    <row r="44" spans="3:7" ht="57" customHeight="1" x14ac:dyDescent="0.25">
      <c r="C44" s="52" t="s">
        <v>89</v>
      </c>
      <c r="D44" s="45" t="s">
        <v>90</v>
      </c>
      <c r="E44" s="35" t="s">
        <v>88</v>
      </c>
      <c r="F44" s="36" t="s">
        <v>23</v>
      </c>
      <c r="G44" s="40">
        <v>110.85</v>
      </c>
    </row>
    <row r="45" spans="3:7" ht="16.5" customHeight="1" x14ac:dyDescent="0.25">
      <c r="C45" s="55" t="s">
        <v>91</v>
      </c>
      <c r="D45" s="54"/>
      <c r="E45" s="49"/>
      <c r="F45" s="50"/>
      <c r="G45" s="40"/>
    </row>
    <row r="46" spans="3:7" ht="25.5" customHeight="1" x14ac:dyDescent="0.25">
      <c r="C46" s="51" t="s">
        <v>92</v>
      </c>
      <c r="D46" s="56" t="s">
        <v>93</v>
      </c>
      <c r="E46" s="35" t="s">
        <v>94</v>
      </c>
      <c r="F46" s="36" t="s">
        <v>95</v>
      </c>
      <c r="G46" s="40">
        <v>123.59</v>
      </c>
    </row>
    <row r="47" spans="3:7" ht="27.75" customHeight="1" x14ac:dyDescent="0.25">
      <c r="C47" s="51" t="s">
        <v>96</v>
      </c>
      <c r="D47" s="34" t="s">
        <v>97</v>
      </c>
      <c r="E47" s="35" t="s">
        <v>94</v>
      </c>
      <c r="F47" s="36" t="s">
        <v>95</v>
      </c>
      <c r="G47" s="40">
        <v>147.59</v>
      </c>
    </row>
    <row r="48" spans="3:7" ht="30" customHeight="1" x14ac:dyDescent="0.25">
      <c r="C48" s="51" t="s">
        <v>98</v>
      </c>
      <c r="D48" s="45" t="s">
        <v>99</v>
      </c>
      <c r="E48" s="35" t="s">
        <v>100</v>
      </c>
      <c r="F48" s="36" t="s">
        <v>95</v>
      </c>
      <c r="G48" s="40">
        <v>138.71</v>
      </c>
    </row>
    <row r="49" spans="3:7" ht="22.5" customHeight="1" x14ac:dyDescent="0.25">
      <c r="C49" s="51" t="s">
        <v>101</v>
      </c>
      <c r="D49" s="45" t="s">
        <v>102</v>
      </c>
      <c r="E49" s="35" t="s">
        <v>103</v>
      </c>
      <c r="F49" s="36" t="s">
        <v>95</v>
      </c>
      <c r="G49" s="40">
        <v>138.71</v>
      </c>
    </row>
    <row r="50" spans="3:7" ht="31.5" customHeight="1" x14ac:dyDescent="0.25">
      <c r="C50" s="51" t="s">
        <v>104</v>
      </c>
      <c r="D50" s="45" t="s">
        <v>105</v>
      </c>
      <c r="E50" s="35" t="s">
        <v>106</v>
      </c>
      <c r="F50" s="36" t="s">
        <v>95</v>
      </c>
      <c r="G50" s="40">
        <v>155.43</v>
      </c>
    </row>
    <row r="51" spans="3:7" ht="27" customHeight="1" x14ac:dyDescent="0.25">
      <c r="C51" s="51" t="s">
        <v>107</v>
      </c>
      <c r="D51" s="45" t="s">
        <v>108</v>
      </c>
      <c r="E51" s="35" t="s">
        <v>109</v>
      </c>
      <c r="F51" s="36" t="s">
        <v>95</v>
      </c>
      <c r="G51" s="40">
        <v>155.43</v>
      </c>
    </row>
    <row r="52" spans="3:7" ht="32.25" customHeight="1" x14ac:dyDescent="0.25">
      <c r="C52" s="51" t="s">
        <v>110</v>
      </c>
      <c r="D52" s="45" t="s">
        <v>111</v>
      </c>
      <c r="E52" s="35" t="s">
        <v>112</v>
      </c>
      <c r="F52" s="36" t="s">
        <v>95</v>
      </c>
      <c r="G52" s="40">
        <v>180.51</v>
      </c>
    </row>
    <row r="53" spans="3:7" ht="35.25" customHeight="1" x14ac:dyDescent="0.25">
      <c r="C53" s="51" t="s">
        <v>113</v>
      </c>
      <c r="D53" s="45" t="s">
        <v>114</v>
      </c>
      <c r="E53" s="35" t="s">
        <v>115</v>
      </c>
      <c r="F53" s="36" t="s">
        <v>95</v>
      </c>
      <c r="G53" s="40">
        <v>225.5</v>
      </c>
    </row>
    <row r="54" spans="3:7" ht="35.25" customHeight="1" x14ac:dyDescent="0.25">
      <c r="C54" s="57" t="s">
        <v>1815</v>
      </c>
      <c r="D54" s="45" t="s">
        <v>116</v>
      </c>
      <c r="E54" s="35" t="s">
        <v>117</v>
      </c>
      <c r="F54" s="36" t="s">
        <v>95</v>
      </c>
      <c r="G54" s="40">
        <v>225.5</v>
      </c>
    </row>
    <row r="55" spans="3:7" ht="24" customHeight="1" x14ac:dyDescent="0.25">
      <c r="C55" s="52" t="s">
        <v>118</v>
      </c>
      <c r="D55" s="45" t="s">
        <v>119</v>
      </c>
      <c r="E55" s="35" t="s">
        <v>120</v>
      </c>
      <c r="F55" s="36" t="s">
        <v>95</v>
      </c>
      <c r="G55" s="40">
        <v>234.87</v>
      </c>
    </row>
    <row r="56" spans="3:7" ht="22.5" customHeight="1" x14ac:dyDescent="0.25">
      <c r="C56" s="52" t="s">
        <v>121</v>
      </c>
      <c r="D56" s="45" t="s">
        <v>122</v>
      </c>
      <c r="E56" s="35" t="s">
        <v>123</v>
      </c>
      <c r="F56" s="36" t="s">
        <v>95</v>
      </c>
      <c r="G56" s="40">
        <v>296.07</v>
      </c>
    </row>
    <row r="57" spans="3:7" ht="24" customHeight="1" x14ac:dyDescent="0.25">
      <c r="C57" s="1" t="s">
        <v>124</v>
      </c>
      <c r="D57" s="45" t="s">
        <v>125</v>
      </c>
      <c r="E57" s="35" t="s">
        <v>126</v>
      </c>
      <c r="F57" s="36" t="s">
        <v>95</v>
      </c>
      <c r="G57" s="40">
        <v>286.61</v>
      </c>
    </row>
    <row r="58" spans="3:7" ht="24" customHeight="1" x14ac:dyDescent="0.25">
      <c r="C58" s="58" t="s">
        <v>127</v>
      </c>
      <c r="D58" s="45" t="s">
        <v>128</v>
      </c>
      <c r="E58" s="35" t="s">
        <v>129</v>
      </c>
      <c r="F58" s="36"/>
      <c r="G58" s="40">
        <v>263.3</v>
      </c>
    </row>
    <row r="59" spans="3:7" ht="20.25" customHeight="1" x14ac:dyDescent="0.25">
      <c r="C59" s="53" t="s">
        <v>130</v>
      </c>
      <c r="D59" s="59"/>
      <c r="E59" s="49"/>
      <c r="F59" s="60"/>
      <c r="G59" s="40"/>
    </row>
    <row r="60" spans="3:7" ht="65.25" customHeight="1" x14ac:dyDescent="0.25">
      <c r="C60" s="33" t="s">
        <v>131</v>
      </c>
      <c r="D60" s="45" t="s">
        <v>132</v>
      </c>
      <c r="E60" s="35" t="s">
        <v>133</v>
      </c>
      <c r="F60" s="36" t="s">
        <v>134</v>
      </c>
      <c r="G60" s="40">
        <v>55.62</v>
      </c>
    </row>
    <row r="61" spans="3:7" ht="64.5" customHeight="1" x14ac:dyDescent="0.25">
      <c r="C61" s="41" t="s">
        <v>135</v>
      </c>
      <c r="D61" s="45" t="s">
        <v>136</v>
      </c>
      <c r="E61" s="35" t="s">
        <v>133</v>
      </c>
      <c r="F61" s="36" t="s">
        <v>134</v>
      </c>
      <c r="G61" s="40">
        <v>57.39</v>
      </c>
    </row>
    <row r="62" spans="3:7" ht="108" customHeight="1" x14ac:dyDescent="0.25">
      <c r="C62" s="33" t="s">
        <v>137</v>
      </c>
      <c r="D62" s="61" t="s">
        <v>138</v>
      </c>
      <c r="E62" s="35" t="s">
        <v>133</v>
      </c>
      <c r="F62" s="36" t="s">
        <v>134</v>
      </c>
      <c r="G62" s="40">
        <v>59.22</v>
      </c>
    </row>
    <row r="63" spans="3:7" ht="85.5" customHeight="1" x14ac:dyDescent="0.25">
      <c r="C63" s="41" t="s">
        <v>139</v>
      </c>
      <c r="D63" s="34" t="s">
        <v>140</v>
      </c>
      <c r="E63" s="35" t="s">
        <v>133</v>
      </c>
      <c r="F63" s="36" t="s">
        <v>134</v>
      </c>
      <c r="G63" s="40">
        <v>61.07</v>
      </c>
    </row>
    <row r="64" spans="3:7" ht="26.25" customHeight="1" x14ac:dyDescent="0.25">
      <c r="C64" s="33" t="s">
        <v>141</v>
      </c>
      <c r="D64" s="62" t="s">
        <v>142</v>
      </c>
      <c r="E64" s="35" t="s">
        <v>133</v>
      </c>
      <c r="F64" s="36" t="s">
        <v>134</v>
      </c>
      <c r="G64" s="40">
        <v>62.43</v>
      </c>
    </row>
    <row r="65" spans="3:15" ht="33" customHeight="1" x14ac:dyDescent="0.25">
      <c r="C65" s="41" t="s">
        <v>143</v>
      </c>
      <c r="D65" s="62" t="s">
        <v>144</v>
      </c>
      <c r="E65" s="35" t="s">
        <v>133</v>
      </c>
      <c r="F65" s="36" t="s">
        <v>134</v>
      </c>
      <c r="G65" s="40">
        <v>64.290000000000006</v>
      </c>
    </row>
    <row r="66" spans="3:15" ht="32.25" customHeight="1" x14ac:dyDescent="0.25">
      <c r="C66" s="44" t="s">
        <v>145</v>
      </c>
      <c r="D66" s="34" t="s">
        <v>146</v>
      </c>
      <c r="E66" s="35" t="s">
        <v>147</v>
      </c>
      <c r="F66" s="36" t="s">
        <v>148</v>
      </c>
      <c r="G66" s="40">
        <v>89.67</v>
      </c>
    </row>
    <row r="67" spans="3:15" ht="52.5" customHeight="1" x14ac:dyDescent="0.25">
      <c r="C67" s="44" t="s">
        <v>149</v>
      </c>
      <c r="D67" s="34" t="s">
        <v>150</v>
      </c>
      <c r="E67" s="35" t="s">
        <v>147</v>
      </c>
      <c r="F67" s="36" t="s">
        <v>148</v>
      </c>
      <c r="G67" s="40">
        <v>90.23</v>
      </c>
    </row>
    <row r="68" spans="3:15" ht="27.75" customHeight="1" x14ac:dyDescent="0.25">
      <c r="C68" s="44" t="s">
        <v>151</v>
      </c>
      <c r="D68" s="43" t="s">
        <v>152</v>
      </c>
      <c r="E68" s="35" t="s">
        <v>153</v>
      </c>
      <c r="F68" s="36" t="s">
        <v>134</v>
      </c>
      <c r="G68" s="40">
        <v>123.42</v>
      </c>
    </row>
    <row r="69" spans="3:15" ht="50.25" customHeight="1" x14ac:dyDescent="0.25">
      <c r="C69" s="44" t="s">
        <v>154</v>
      </c>
      <c r="D69" s="34" t="s">
        <v>155</v>
      </c>
      <c r="E69" s="35" t="s">
        <v>156</v>
      </c>
      <c r="F69" s="36" t="s">
        <v>148</v>
      </c>
      <c r="G69" s="40">
        <v>175.88</v>
      </c>
    </row>
    <row r="70" spans="3:15" ht="21" customHeight="1" x14ac:dyDescent="0.25">
      <c r="C70" s="53" t="s">
        <v>157</v>
      </c>
      <c r="D70" s="34"/>
      <c r="E70" s="35"/>
      <c r="F70" s="36"/>
      <c r="G70" s="40"/>
    </row>
    <row r="71" spans="3:15" ht="22.5" customHeight="1" x14ac:dyDescent="0.25">
      <c r="C71" s="1" t="s">
        <v>158</v>
      </c>
      <c r="D71" s="34" t="s">
        <v>159</v>
      </c>
      <c r="E71" s="35" t="s">
        <v>160</v>
      </c>
      <c r="F71" s="36" t="s">
        <v>161</v>
      </c>
      <c r="G71" s="40">
        <v>130.88</v>
      </c>
    </row>
    <row r="72" spans="3:15" ht="21" customHeight="1" x14ac:dyDescent="0.25">
      <c r="C72" s="33" t="s">
        <v>162</v>
      </c>
      <c r="D72" s="45" t="s">
        <v>163</v>
      </c>
      <c r="E72" s="42" t="s">
        <v>164</v>
      </c>
      <c r="F72" s="36" t="s">
        <v>161</v>
      </c>
      <c r="G72" s="40">
        <v>130.88</v>
      </c>
    </row>
    <row r="73" spans="3:15" ht="22.5" customHeight="1" x14ac:dyDescent="0.25">
      <c r="C73" s="1" t="s">
        <v>165</v>
      </c>
      <c r="D73" s="43" t="s">
        <v>166</v>
      </c>
      <c r="E73" s="35" t="s">
        <v>160</v>
      </c>
      <c r="F73" s="36" t="s">
        <v>161</v>
      </c>
      <c r="G73" s="40">
        <v>138.94999999999999</v>
      </c>
    </row>
    <row r="74" spans="3:15" ht="22.5" customHeight="1" x14ac:dyDescent="0.25">
      <c r="C74" s="1" t="s">
        <v>167</v>
      </c>
      <c r="D74" s="43" t="s">
        <v>168</v>
      </c>
      <c r="E74" s="35" t="s">
        <v>169</v>
      </c>
      <c r="F74" s="36" t="s">
        <v>170</v>
      </c>
      <c r="G74" s="40">
        <v>206.34</v>
      </c>
    </row>
    <row r="75" spans="3:15" ht="20.25" customHeight="1" x14ac:dyDescent="0.25">
      <c r="C75" s="1" t="s">
        <v>171</v>
      </c>
      <c r="D75" s="43" t="s">
        <v>172</v>
      </c>
      <c r="E75" s="35" t="s">
        <v>173</v>
      </c>
      <c r="F75" s="36" t="s">
        <v>161</v>
      </c>
      <c r="G75" s="40">
        <v>229.65</v>
      </c>
    </row>
    <row r="76" spans="3:15" ht="20.25" customHeight="1" x14ac:dyDescent="0.25">
      <c r="C76" s="1" t="s">
        <v>174</v>
      </c>
      <c r="D76" s="43" t="s">
        <v>175</v>
      </c>
      <c r="E76" s="35" t="s">
        <v>176</v>
      </c>
      <c r="F76" s="36"/>
      <c r="G76" s="40">
        <v>357.45</v>
      </c>
      <c r="O76" s="3" t="s">
        <v>177</v>
      </c>
    </row>
    <row r="77" spans="3:15" ht="22.5" customHeight="1" x14ac:dyDescent="0.25">
      <c r="C77" s="53" t="s">
        <v>178</v>
      </c>
      <c r="D77" s="43"/>
      <c r="E77" s="35"/>
      <c r="F77" s="36"/>
      <c r="G77" s="40"/>
    </row>
    <row r="78" spans="3:15" ht="18" customHeight="1" x14ac:dyDescent="0.25">
      <c r="C78" s="1" t="s">
        <v>179</v>
      </c>
      <c r="D78" s="62" t="s">
        <v>180</v>
      </c>
      <c r="E78" s="35" t="s">
        <v>181</v>
      </c>
      <c r="F78" s="36" t="s">
        <v>182</v>
      </c>
      <c r="G78" s="40">
        <v>128.52000000000001</v>
      </c>
    </row>
    <row r="79" spans="3:15" ht="18" customHeight="1" x14ac:dyDescent="0.25">
      <c r="C79" s="1" t="s">
        <v>183</v>
      </c>
      <c r="D79" s="43" t="s">
        <v>184</v>
      </c>
      <c r="E79" s="35" t="s">
        <v>185</v>
      </c>
      <c r="F79" s="36" t="s">
        <v>182</v>
      </c>
      <c r="G79" s="40">
        <v>162.80000000000001</v>
      </c>
    </row>
    <row r="80" spans="3:15" ht="45" customHeight="1" x14ac:dyDescent="0.25">
      <c r="C80" s="44" t="s">
        <v>186</v>
      </c>
      <c r="D80" s="43" t="s">
        <v>187</v>
      </c>
      <c r="E80" s="35" t="s">
        <v>185</v>
      </c>
      <c r="F80" s="36" t="s">
        <v>182</v>
      </c>
      <c r="G80" s="40">
        <v>164.94</v>
      </c>
    </row>
    <row r="81" spans="1:7" ht="21.75" customHeight="1" x14ac:dyDescent="0.25">
      <c r="C81" s="1" t="s">
        <v>188</v>
      </c>
      <c r="D81" s="43" t="s">
        <v>189</v>
      </c>
      <c r="E81" s="35" t="s">
        <v>190</v>
      </c>
      <c r="F81" s="36" t="s">
        <v>182</v>
      </c>
      <c r="G81" s="40">
        <v>222.2</v>
      </c>
    </row>
    <row r="82" spans="1:7" ht="21.75" customHeight="1" x14ac:dyDescent="0.25">
      <c r="C82" s="1" t="s">
        <v>191</v>
      </c>
      <c r="D82" s="43" t="s">
        <v>192</v>
      </c>
      <c r="E82" s="35" t="s">
        <v>193</v>
      </c>
      <c r="F82" s="36" t="s">
        <v>182</v>
      </c>
      <c r="G82" s="40">
        <v>283.22000000000003</v>
      </c>
    </row>
    <row r="83" spans="1:7" ht="27.75" customHeight="1" x14ac:dyDescent="0.25">
      <c r="C83" s="1" t="s">
        <v>194</v>
      </c>
      <c r="D83" s="43" t="s">
        <v>195</v>
      </c>
      <c r="E83" s="35" t="s">
        <v>196</v>
      </c>
      <c r="F83" s="36" t="s">
        <v>182</v>
      </c>
      <c r="G83" s="40">
        <v>300.99</v>
      </c>
    </row>
    <row r="84" spans="1:7" ht="10.5" customHeight="1" x14ac:dyDescent="0.25">
      <c r="C84" s="1"/>
      <c r="D84" s="43"/>
      <c r="E84" s="35"/>
      <c r="F84" s="36"/>
      <c r="G84" s="40"/>
    </row>
    <row r="85" spans="1:7" ht="18" x14ac:dyDescent="0.25">
      <c r="A85" s="22"/>
      <c r="B85" s="22"/>
      <c r="C85" s="1" t="s">
        <v>197</v>
      </c>
      <c r="D85" s="43" t="s">
        <v>198</v>
      </c>
      <c r="E85" s="35" t="s">
        <v>199</v>
      </c>
      <c r="F85" s="36" t="s">
        <v>182</v>
      </c>
      <c r="G85" s="40">
        <v>483.12</v>
      </c>
    </row>
    <row r="86" spans="1:7" ht="18" x14ac:dyDescent="0.25">
      <c r="A86" s="22"/>
      <c r="B86" s="22"/>
      <c r="C86" s="1" t="s">
        <v>200</v>
      </c>
      <c r="D86" s="43" t="s">
        <v>201</v>
      </c>
      <c r="E86" s="35" t="s">
        <v>202</v>
      </c>
      <c r="F86" s="36" t="s">
        <v>182</v>
      </c>
      <c r="G86" s="40">
        <v>903.92</v>
      </c>
    </row>
    <row r="87" spans="1:7" ht="18" x14ac:dyDescent="0.25">
      <c r="A87" s="22"/>
      <c r="B87" s="22"/>
      <c r="C87" s="1" t="s">
        <v>203</v>
      </c>
      <c r="D87" s="43" t="s">
        <v>204</v>
      </c>
      <c r="E87" s="35" t="s">
        <v>205</v>
      </c>
      <c r="F87" s="36" t="s">
        <v>182</v>
      </c>
      <c r="G87" s="40">
        <v>973.79</v>
      </c>
    </row>
    <row r="88" spans="1:7" ht="18" x14ac:dyDescent="0.25">
      <c r="A88" s="22"/>
      <c r="B88" s="22"/>
      <c r="C88" s="1" t="s">
        <v>206</v>
      </c>
      <c r="D88" s="43" t="s">
        <v>207</v>
      </c>
      <c r="E88" s="35" t="s">
        <v>208</v>
      </c>
      <c r="F88" s="36" t="s">
        <v>182</v>
      </c>
      <c r="G88" s="40">
        <v>7086.15</v>
      </c>
    </row>
    <row r="89" spans="1:7" ht="21" customHeight="1" x14ac:dyDescent="0.25">
      <c r="C89" s="63" t="s">
        <v>209</v>
      </c>
      <c r="D89" s="43" t="s">
        <v>210</v>
      </c>
      <c r="E89" s="35" t="s">
        <v>211</v>
      </c>
      <c r="F89" s="36" t="s">
        <v>212</v>
      </c>
      <c r="G89" s="40">
        <v>310.38</v>
      </c>
    </row>
    <row r="90" spans="1:7" ht="18" customHeight="1" x14ac:dyDescent="0.25">
      <c r="C90" s="53" t="s">
        <v>213</v>
      </c>
      <c r="D90" s="43"/>
      <c r="E90" s="35" t="s">
        <v>214</v>
      </c>
      <c r="F90" s="36"/>
      <c r="G90" s="40"/>
    </row>
    <row r="91" spans="1:7" ht="61.5" customHeight="1" x14ac:dyDescent="0.25">
      <c r="C91" s="1" t="s">
        <v>215</v>
      </c>
      <c r="D91" s="65" t="s">
        <v>216</v>
      </c>
      <c r="E91" s="35" t="s">
        <v>217</v>
      </c>
      <c r="F91" s="36" t="s">
        <v>134</v>
      </c>
      <c r="G91" s="40">
        <v>136.22999999999999</v>
      </c>
    </row>
    <row r="92" spans="1:7" ht="56.25" customHeight="1" x14ac:dyDescent="0.25">
      <c r="C92" s="44" t="s">
        <v>218</v>
      </c>
      <c r="D92" s="65" t="s">
        <v>219</v>
      </c>
      <c r="E92" s="35" t="s">
        <v>217</v>
      </c>
      <c r="F92" s="36" t="s">
        <v>134</v>
      </c>
      <c r="G92" s="40">
        <v>140.36000000000001</v>
      </c>
    </row>
    <row r="93" spans="1:7" ht="65.25" customHeight="1" x14ac:dyDescent="0.25">
      <c r="C93" s="1" t="s">
        <v>220</v>
      </c>
      <c r="D93" s="65" t="s">
        <v>221</v>
      </c>
      <c r="E93" s="35" t="s">
        <v>222</v>
      </c>
      <c r="F93" s="36" t="s">
        <v>134</v>
      </c>
      <c r="G93" s="40">
        <v>149.88</v>
      </c>
    </row>
    <row r="94" spans="1:7" ht="34.5" customHeight="1" x14ac:dyDescent="0.25">
      <c r="C94" s="44" t="s">
        <v>223</v>
      </c>
      <c r="D94" s="65" t="s">
        <v>224</v>
      </c>
      <c r="E94" s="35" t="s">
        <v>222</v>
      </c>
      <c r="F94" s="36" t="s">
        <v>134</v>
      </c>
      <c r="G94" s="40">
        <v>154.41</v>
      </c>
    </row>
    <row r="95" spans="1:7" ht="79.5" customHeight="1" x14ac:dyDescent="0.25">
      <c r="C95" s="1" t="s">
        <v>225</v>
      </c>
      <c r="D95" s="34" t="s">
        <v>226</v>
      </c>
      <c r="E95" s="35" t="s">
        <v>227</v>
      </c>
      <c r="F95" s="36" t="s">
        <v>134</v>
      </c>
      <c r="G95" s="40">
        <v>149.88</v>
      </c>
    </row>
    <row r="96" spans="1:7" ht="57.75" x14ac:dyDescent="0.25">
      <c r="C96" s="44" t="s">
        <v>228</v>
      </c>
      <c r="D96" s="34" t="s">
        <v>229</v>
      </c>
      <c r="E96" s="35" t="s">
        <v>227</v>
      </c>
      <c r="F96" s="36" t="s">
        <v>134</v>
      </c>
      <c r="G96" s="40">
        <v>154.41</v>
      </c>
    </row>
    <row r="97" spans="1:7" ht="65.25" customHeight="1" x14ac:dyDescent="0.25">
      <c r="C97" s="44" t="s">
        <v>230</v>
      </c>
      <c r="D97" s="65" t="s">
        <v>231</v>
      </c>
      <c r="E97" s="35" t="s">
        <v>222</v>
      </c>
      <c r="F97" s="36" t="s">
        <v>134</v>
      </c>
      <c r="G97" s="40">
        <v>174.08</v>
      </c>
    </row>
    <row r="98" spans="1:7" ht="50.25" customHeight="1" x14ac:dyDescent="0.25">
      <c r="C98" s="44" t="s">
        <v>232</v>
      </c>
      <c r="D98" s="65" t="s">
        <v>233</v>
      </c>
      <c r="E98" s="35" t="s">
        <v>222</v>
      </c>
      <c r="F98" s="36" t="s">
        <v>134</v>
      </c>
      <c r="G98" s="40">
        <v>179.27</v>
      </c>
    </row>
    <row r="99" spans="1:7" ht="64.5" customHeight="1" x14ac:dyDescent="0.25">
      <c r="C99" s="1" t="s">
        <v>234</v>
      </c>
      <c r="D99" s="34" t="s">
        <v>235</v>
      </c>
      <c r="E99" s="35" t="s">
        <v>227</v>
      </c>
      <c r="F99" s="36" t="s">
        <v>134</v>
      </c>
      <c r="G99" s="40">
        <v>174.08</v>
      </c>
    </row>
    <row r="100" spans="1:7" ht="42.75" customHeight="1" x14ac:dyDescent="0.25">
      <c r="C100" s="44" t="s">
        <v>236</v>
      </c>
      <c r="D100" s="65" t="s">
        <v>237</v>
      </c>
      <c r="E100" s="35" t="s">
        <v>227</v>
      </c>
      <c r="F100" s="36" t="s">
        <v>134</v>
      </c>
      <c r="G100" s="40">
        <v>179.27</v>
      </c>
    </row>
    <row r="101" spans="1:7" ht="26.25" customHeight="1" x14ac:dyDescent="0.25">
      <c r="A101" s="66"/>
      <c r="B101" s="66"/>
      <c r="C101" s="1" t="s">
        <v>238</v>
      </c>
      <c r="D101" s="65" t="s">
        <v>239</v>
      </c>
      <c r="E101" s="35" t="s">
        <v>240</v>
      </c>
      <c r="F101" s="36" t="s">
        <v>134</v>
      </c>
      <c r="G101" s="40">
        <v>179.3</v>
      </c>
    </row>
    <row r="102" spans="1:7" ht="39.75" customHeight="1" x14ac:dyDescent="0.25">
      <c r="A102" s="66"/>
      <c r="B102" s="66"/>
      <c r="C102" s="44" t="s">
        <v>241</v>
      </c>
      <c r="D102" s="65" t="s">
        <v>242</v>
      </c>
      <c r="E102" s="35" t="s">
        <v>240</v>
      </c>
      <c r="F102" s="36" t="s">
        <v>134</v>
      </c>
      <c r="G102" s="40">
        <v>181.14</v>
      </c>
    </row>
    <row r="103" spans="1:7" ht="30.75" customHeight="1" x14ac:dyDescent="0.25">
      <c r="B103" s="9"/>
      <c r="C103" s="276" t="s">
        <v>243</v>
      </c>
      <c r="D103" s="34" t="s">
        <v>244</v>
      </c>
      <c r="E103" s="35" t="s">
        <v>245</v>
      </c>
      <c r="F103" s="36" t="s">
        <v>134</v>
      </c>
      <c r="G103" s="40">
        <v>162.54</v>
      </c>
    </row>
    <row r="104" spans="1:7" ht="33" customHeight="1" x14ac:dyDescent="0.25">
      <c r="B104" s="274"/>
      <c r="C104" s="276" t="s">
        <v>246</v>
      </c>
      <c r="D104" s="34" t="s">
        <v>247</v>
      </c>
      <c r="E104" s="35" t="s">
        <v>245</v>
      </c>
      <c r="F104" s="36" t="s">
        <v>134</v>
      </c>
      <c r="G104" s="40">
        <v>204.48</v>
      </c>
    </row>
    <row r="105" spans="1:7" ht="42" customHeight="1" x14ac:dyDescent="0.25">
      <c r="B105" s="9"/>
      <c r="C105" s="276" t="s">
        <v>248</v>
      </c>
      <c r="D105" s="34" t="s">
        <v>249</v>
      </c>
      <c r="E105" s="35" t="s">
        <v>250</v>
      </c>
      <c r="F105" s="36" t="s">
        <v>251</v>
      </c>
      <c r="G105" s="40">
        <v>172.55</v>
      </c>
    </row>
    <row r="106" spans="1:7" ht="34.5" customHeight="1" x14ac:dyDescent="0.25">
      <c r="A106" s="66"/>
      <c r="B106" s="275"/>
      <c r="C106" s="276" t="s">
        <v>252</v>
      </c>
      <c r="D106" s="34" t="s">
        <v>253</v>
      </c>
      <c r="E106" s="35" t="s">
        <v>250</v>
      </c>
      <c r="F106" s="36" t="s">
        <v>251</v>
      </c>
      <c r="G106" s="40">
        <v>212.13</v>
      </c>
    </row>
    <row r="107" spans="1:7" ht="33" customHeight="1" x14ac:dyDescent="0.25">
      <c r="C107" s="67" t="s">
        <v>254</v>
      </c>
      <c r="D107" s="34"/>
      <c r="E107" s="35"/>
      <c r="F107" s="36"/>
      <c r="G107" s="40"/>
    </row>
    <row r="108" spans="1:7" ht="70.5" customHeight="1" x14ac:dyDescent="0.3">
      <c r="C108" s="68" t="s">
        <v>255</v>
      </c>
      <c r="D108" s="45" t="s">
        <v>256</v>
      </c>
      <c r="E108" s="35" t="s">
        <v>257</v>
      </c>
      <c r="F108" s="36" t="s">
        <v>258</v>
      </c>
      <c r="G108" s="40">
        <v>269.55</v>
      </c>
    </row>
    <row r="109" spans="1:7" ht="32.25" customHeight="1" x14ac:dyDescent="0.3">
      <c r="C109" s="68" t="s">
        <v>259</v>
      </c>
      <c r="D109" s="45" t="s">
        <v>260</v>
      </c>
      <c r="E109" s="35" t="s">
        <v>257</v>
      </c>
      <c r="F109" s="36" t="s">
        <v>258</v>
      </c>
      <c r="G109" s="40">
        <v>269.55</v>
      </c>
    </row>
    <row r="110" spans="1:7" ht="24" customHeight="1" x14ac:dyDescent="0.3">
      <c r="C110" s="68" t="s">
        <v>261</v>
      </c>
      <c r="D110" s="45" t="s">
        <v>262</v>
      </c>
      <c r="E110" s="35" t="s">
        <v>263</v>
      </c>
      <c r="F110" s="36" t="s">
        <v>258</v>
      </c>
      <c r="G110" s="40">
        <v>274.82</v>
      </c>
    </row>
    <row r="111" spans="1:7" ht="24" customHeight="1" x14ac:dyDescent="0.3">
      <c r="C111" s="68" t="s">
        <v>255</v>
      </c>
      <c r="D111" s="45" t="s">
        <v>264</v>
      </c>
      <c r="E111" s="35" t="s">
        <v>257</v>
      </c>
      <c r="F111" s="36" t="s">
        <v>258</v>
      </c>
      <c r="G111" s="40">
        <v>285.74</v>
      </c>
    </row>
    <row r="112" spans="1:7" ht="36" customHeight="1" x14ac:dyDescent="0.3">
      <c r="C112" s="69" t="s">
        <v>265</v>
      </c>
      <c r="D112" s="34" t="s">
        <v>266</v>
      </c>
      <c r="E112" s="35" t="s">
        <v>267</v>
      </c>
      <c r="F112" s="36" t="s">
        <v>258</v>
      </c>
      <c r="G112" s="40">
        <v>357.93</v>
      </c>
    </row>
    <row r="113" spans="3:7" ht="36.75" customHeight="1" x14ac:dyDescent="0.3">
      <c r="C113" s="69" t="s">
        <v>268</v>
      </c>
      <c r="D113" s="45" t="s">
        <v>269</v>
      </c>
      <c r="E113" s="35" t="s">
        <v>270</v>
      </c>
      <c r="F113" s="73" t="s">
        <v>258</v>
      </c>
      <c r="G113" s="40">
        <v>357.93</v>
      </c>
    </row>
    <row r="114" spans="3:7" ht="36.75" customHeight="1" x14ac:dyDescent="0.3">
      <c r="C114" s="69" t="s">
        <v>271</v>
      </c>
      <c r="D114" s="45" t="s">
        <v>272</v>
      </c>
      <c r="E114" s="42" t="s">
        <v>273</v>
      </c>
      <c r="F114" s="73" t="s">
        <v>258</v>
      </c>
      <c r="G114" s="40">
        <v>357.93</v>
      </c>
    </row>
    <row r="115" spans="3:7" ht="33" customHeight="1" x14ac:dyDescent="0.3">
      <c r="C115" s="69" t="s">
        <v>274</v>
      </c>
      <c r="D115" s="45" t="s">
        <v>275</v>
      </c>
      <c r="E115" s="35" t="s">
        <v>270</v>
      </c>
      <c r="F115" s="73" t="s">
        <v>258</v>
      </c>
      <c r="G115" s="40">
        <v>382.97</v>
      </c>
    </row>
    <row r="116" spans="3:7" ht="52.5" customHeight="1" x14ac:dyDescent="0.3">
      <c r="C116" s="74" t="s">
        <v>276</v>
      </c>
      <c r="D116" s="34" t="s">
        <v>277</v>
      </c>
      <c r="E116" s="35" t="s">
        <v>278</v>
      </c>
      <c r="F116" s="36" t="s">
        <v>258</v>
      </c>
      <c r="G116" s="40">
        <v>372.42</v>
      </c>
    </row>
    <row r="117" spans="3:7" ht="42.75" customHeight="1" x14ac:dyDescent="0.3">
      <c r="C117" s="72" t="s">
        <v>279</v>
      </c>
      <c r="D117" s="34" t="s">
        <v>280</v>
      </c>
      <c r="E117" s="35" t="s">
        <v>281</v>
      </c>
      <c r="F117" s="73" t="s">
        <v>258</v>
      </c>
      <c r="G117" s="40">
        <v>389.16</v>
      </c>
    </row>
    <row r="118" spans="3:7" ht="24.75" customHeight="1" x14ac:dyDescent="0.3">
      <c r="C118" s="69" t="s">
        <v>282</v>
      </c>
      <c r="D118" s="70" t="s">
        <v>283</v>
      </c>
      <c r="E118" s="71" t="s">
        <v>284</v>
      </c>
      <c r="F118" s="36" t="s">
        <v>258</v>
      </c>
      <c r="G118" s="40">
        <v>389.16</v>
      </c>
    </row>
    <row r="119" spans="3:7" ht="25.5" customHeight="1" x14ac:dyDescent="0.3">
      <c r="C119" s="69" t="s">
        <v>285</v>
      </c>
      <c r="D119" s="34" t="s">
        <v>286</v>
      </c>
      <c r="E119" s="35" t="s">
        <v>287</v>
      </c>
      <c r="F119" s="36" t="s">
        <v>258</v>
      </c>
      <c r="G119" s="40">
        <v>389.16</v>
      </c>
    </row>
    <row r="120" spans="3:7" ht="38.25" customHeight="1" x14ac:dyDescent="0.3">
      <c r="C120" s="72" t="s">
        <v>288</v>
      </c>
      <c r="D120" s="34" t="s">
        <v>289</v>
      </c>
      <c r="E120" s="35" t="s">
        <v>290</v>
      </c>
      <c r="F120" s="36" t="s">
        <v>258</v>
      </c>
      <c r="G120" s="40">
        <v>498.63</v>
      </c>
    </row>
    <row r="121" spans="3:7" ht="27.75" customHeight="1" x14ac:dyDescent="0.3">
      <c r="C121" s="68" t="s">
        <v>291</v>
      </c>
      <c r="D121" s="34" t="s">
        <v>292</v>
      </c>
      <c r="E121" s="35" t="s">
        <v>293</v>
      </c>
      <c r="F121" s="36" t="s">
        <v>258</v>
      </c>
      <c r="G121" s="40">
        <v>509.07</v>
      </c>
    </row>
    <row r="122" spans="3:7" ht="25.5" customHeight="1" x14ac:dyDescent="0.3">
      <c r="C122" s="72" t="s">
        <v>294</v>
      </c>
      <c r="D122" s="34" t="s">
        <v>295</v>
      </c>
      <c r="E122" s="35" t="s">
        <v>296</v>
      </c>
      <c r="F122" s="36" t="s">
        <v>258</v>
      </c>
      <c r="G122" s="40">
        <v>529.73</v>
      </c>
    </row>
    <row r="123" spans="3:7" ht="41.25" customHeight="1" x14ac:dyDescent="0.3">
      <c r="C123" s="72" t="s">
        <v>297</v>
      </c>
      <c r="D123" s="34" t="s">
        <v>298</v>
      </c>
      <c r="E123" s="35" t="s">
        <v>299</v>
      </c>
      <c r="F123" s="36" t="s">
        <v>258</v>
      </c>
      <c r="G123" s="40">
        <v>535.37</v>
      </c>
    </row>
    <row r="124" spans="3:7" ht="52.5" customHeight="1" x14ac:dyDescent="0.3">
      <c r="C124" s="72" t="s">
        <v>300</v>
      </c>
      <c r="D124" s="34" t="s">
        <v>301</v>
      </c>
      <c r="E124" s="35" t="s">
        <v>302</v>
      </c>
      <c r="F124" s="36" t="s">
        <v>258</v>
      </c>
      <c r="G124" s="40">
        <v>577.61</v>
      </c>
    </row>
    <row r="125" spans="3:7" ht="34.5" customHeight="1" x14ac:dyDescent="0.3">
      <c r="C125" s="72" t="s">
        <v>303</v>
      </c>
      <c r="D125" s="34" t="s">
        <v>304</v>
      </c>
      <c r="E125" s="35" t="s">
        <v>302</v>
      </c>
      <c r="F125" s="36" t="s">
        <v>258</v>
      </c>
      <c r="G125" s="40">
        <v>587.91</v>
      </c>
    </row>
    <row r="126" spans="3:7" ht="24" hidden="1" customHeight="1" x14ac:dyDescent="0.3">
      <c r="C126" s="72" t="s">
        <v>305</v>
      </c>
      <c r="D126" s="34" t="s">
        <v>306</v>
      </c>
      <c r="E126" s="35" t="s">
        <v>302</v>
      </c>
      <c r="F126" s="36" t="s">
        <v>258</v>
      </c>
      <c r="G126" s="40">
        <v>587.91</v>
      </c>
    </row>
    <row r="127" spans="3:7" ht="34.5" customHeight="1" x14ac:dyDescent="0.3">
      <c r="C127" s="72" t="s">
        <v>307</v>
      </c>
      <c r="D127" s="34" t="s">
        <v>308</v>
      </c>
      <c r="E127" s="35" t="s">
        <v>302</v>
      </c>
      <c r="F127" s="36" t="s">
        <v>258</v>
      </c>
      <c r="G127" s="40">
        <v>599.42999999999995</v>
      </c>
    </row>
    <row r="128" spans="3:7" ht="27" customHeight="1" x14ac:dyDescent="0.3">
      <c r="C128" s="72" t="s">
        <v>309</v>
      </c>
      <c r="D128" s="34" t="s">
        <v>310</v>
      </c>
      <c r="E128" s="35" t="s">
        <v>311</v>
      </c>
      <c r="F128" s="36" t="s">
        <v>258</v>
      </c>
      <c r="G128" s="40">
        <v>637.47</v>
      </c>
    </row>
    <row r="129" spans="1:7" ht="25.5" customHeight="1" x14ac:dyDescent="0.3">
      <c r="A129" s="22"/>
      <c r="B129" s="22"/>
      <c r="C129" s="72" t="s">
        <v>312</v>
      </c>
      <c r="D129" s="34" t="s">
        <v>313</v>
      </c>
      <c r="E129" s="35" t="s">
        <v>314</v>
      </c>
      <c r="F129" s="36" t="s">
        <v>258</v>
      </c>
      <c r="G129" s="40">
        <v>666.99</v>
      </c>
    </row>
    <row r="130" spans="1:7" ht="48.75" customHeight="1" x14ac:dyDescent="0.3">
      <c r="C130" s="72" t="s">
        <v>315</v>
      </c>
      <c r="D130" s="45" t="s">
        <v>316</v>
      </c>
      <c r="E130" s="35" t="s">
        <v>317</v>
      </c>
      <c r="F130" s="36" t="s">
        <v>258</v>
      </c>
      <c r="G130" s="40">
        <v>669.39</v>
      </c>
    </row>
    <row r="131" spans="1:7" ht="28.5" customHeight="1" x14ac:dyDescent="0.3">
      <c r="C131" s="72" t="s">
        <v>318</v>
      </c>
      <c r="D131" s="75" t="s">
        <v>319</v>
      </c>
      <c r="E131" s="76" t="s">
        <v>320</v>
      </c>
      <c r="F131" s="36" t="s">
        <v>321</v>
      </c>
      <c r="G131" s="40">
        <v>669.39</v>
      </c>
    </row>
    <row r="132" spans="1:7" ht="25.5" customHeight="1" x14ac:dyDescent="0.3">
      <c r="C132" s="72" t="s">
        <v>322</v>
      </c>
      <c r="D132" s="45" t="s">
        <v>323</v>
      </c>
      <c r="E132" s="35" t="s">
        <v>324</v>
      </c>
      <c r="F132" s="36" t="s">
        <v>258</v>
      </c>
      <c r="G132" s="40">
        <v>716.84</v>
      </c>
    </row>
    <row r="133" spans="1:7" ht="30.75" customHeight="1" x14ac:dyDescent="0.3">
      <c r="C133" s="72" t="s">
        <v>325</v>
      </c>
      <c r="D133" s="45" t="s">
        <v>326</v>
      </c>
      <c r="E133" s="35"/>
      <c r="F133" s="36" t="s">
        <v>258</v>
      </c>
      <c r="G133" s="40">
        <v>759.24</v>
      </c>
    </row>
    <row r="134" spans="1:7" ht="32.25" customHeight="1" x14ac:dyDescent="0.3">
      <c r="C134" s="69" t="s">
        <v>327</v>
      </c>
      <c r="D134" s="34" t="s">
        <v>328</v>
      </c>
      <c r="E134" s="35" t="s">
        <v>329</v>
      </c>
      <c r="F134" s="36" t="s">
        <v>258</v>
      </c>
      <c r="G134" s="40">
        <v>765.6</v>
      </c>
    </row>
    <row r="135" spans="1:7" ht="32.25" customHeight="1" x14ac:dyDescent="0.3">
      <c r="C135" s="72" t="s">
        <v>330</v>
      </c>
      <c r="D135" s="43" t="s">
        <v>331</v>
      </c>
      <c r="E135" s="35" t="s">
        <v>332</v>
      </c>
      <c r="F135" s="36" t="s">
        <v>258</v>
      </c>
      <c r="G135" s="40">
        <v>779.79</v>
      </c>
    </row>
    <row r="136" spans="1:7" ht="26.25" customHeight="1" x14ac:dyDescent="0.3">
      <c r="C136" s="69" t="s">
        <v>333</v>
      </c>
      <c r="D136" s="34" t="s">
        <v>334</v>
      </c>
      <c r="E136" s="35" t="s">
        <v>329</v>
      </c>
      <c r="F136" s="36" t="s">
        <v>258</v>
      </c>
      <c r="G136" s="40">
        <v>819.2</v>
      </c>
    </row>
    <row r="137" spans="1:7" ht="25.5" customHeight="1" x14ac:dyDescent="0.3">
      <c r="C137" s="69" t="s">
        <v>335</v>
      </c>
      <c r="D137" s="34" t="s">
        <v>336</v>
      </c>
      <c r="E137" s="35" t="s">
        <v>329</v>
      </c>
      <c r="F137" s="36" t="s">
        <v>258</v>
      </c>
      <c r="G137" s="40">
        <v>835.19</v>
      </c>
    </row>
    <row r="138" spans="1:7" ht="27.75" customHeight="1" x14ac:dyDescent="0.3">
      <c r="C138" s="68" t="s">
        <v>337</v>
      </c>
      <c r="D138" s="77" t="s">
        <v>338</v>
      </c>
      <c r="E138" s="71" t="s">
        <v>339</v>
      </c>
      <c r="F138" s="36" t="s">
        <v>258</v>
      </c>
      <c r="G138" s="40">
        <v>841.46</v>
      </c>
    </row>
    <row r="139" spans="1:7" ht="30" customHeight="1" x14ac:dyDescent="0.3">
      <c r="C139" s="69" t="s">
        <v>340</v>
      </c>
      <c r="D139" s="34" t="s">
        <v>341</v>
      </c>
      <c r="E139" s="35" t="s">
        <v>342</v>
      </c>
      <c r="F139" s="36" t="s">
        <v>258</v>
      </c>
      <c r="G139" s="40">
        <v>894.99</v>
      </c>
    </row>
    <row r="140" spans="1:7" ht="30" customHeight="1" x14ac:dyDescent="0.3">
      <c r="C140" s="69" t="s">
        <v>343</v>
      </c>
      <c r="D140" s="65" t="s">
        <v>344</v>
      </c>
      <c r="E140" s="35" t="s">
        <v>345</v>
      </c>
      <c r="F140" s="36" t="s">
        <v>258</v>
      </c>
      <c r="G140" s="40">
        <v>894.99</v>
      </c>
    </row>
    <row r="141" spans="1:7" ht="26.25" customHeight="1" x14ac:dyDescent="0.3">
      <c r="C141" s="72" t="s">
        <v>346</v>
      </c>
      <c r="D141" s="43" t="s">
        <v>347</v>
      </c>
      <c r="E141" s="35" t="s">
        <v>348</v>
      </c>
      <c r="F141" s="36" t="s">
        <v>258</v>
      </c>
      <c r="G141" s="40">
        <v>900.72</v>
      </c>
    </row>
    <row r="142" spans="1:7" ht="32.25" customHeight="1" x14ac:dyDescent="0.3">
      <c r="C142" s="72" t="s">
        <v>349</v>
      </c>
      <c r="D142" s="34" t="s">
        <v>350</v>
      </c>
      <c r="E142" s="35" t="s">
        <v>351</v>
      </c>
      <c r="F142" s="36" t="s">
        <v>258</v>
      </c>
      <c r="G142" s="40">
        <v>901.95</v>
      </c>
    </row>
    <row r="143" spans="1:7" ht="29.25" customHeight="1" x14ac:dyDescent="0.3">
      <c r="C143" s="72" t="s">
        <v>352</v>
      </c>
      <c r="D143" s="34" t="s">
        <v>353</v>
      </c>
      <c r="E143" s="42" t="s">
        <v>354</v>
      </c>
      <c r="F143" s="36" t="s">
        <v>258</v>
      </c>
      <c r="G143" s="40">
        <v>901.95</v>
      </c>
    </row>
    <row r="144" spans="1:7" ht="29.25" customHeight="1" x14ac:dyDescent="0.3">
      <c r="C144" s="72" t="s">
        <v>349</v>
      </c>
      <c r="D144" s="34" t="s">
        <v>355</v>
      </c>
      <c r="E144" s="35" t="s">
        <v>351</v>
      </c>
      <c r="F144" s="36" t="s">
        <v>258</v>
      </c>
      <c r="G144" s="40">
        <v>940.65</v>
      </c>
    </row>
    <row r="145" spans="1:7" ht="27.75" customHeight="1" x14ac:dyDescent="0.3">
      <c r="C145" s="68" t="s">
        <v>356</v>
      </c>
      <c r="D145" s="34" t="s">
        <v>357</v>
      </c>
      <c r="E145" s="35" t="s">
        <v>358</v>
      </c>
      <c r="F145" s="36" t="s">
        <v>258</v>
      </c>
      <c r="G145" s="40">
        <v>919.98</v>
      </c>
    </row>
    <row r="146" spans="1:7" ht="30" x14ac:dyDescent="0.3">
      <c r="C146" s="72" t="s">
        <v>359</v>
      </c>
      <c r="D146" s="34" t="s">
        <v>360</v>
      </c>
      <c r="E146" s="35" t="s">
        <v>361</v>
      </c>
      <c r="F146" s="36" t="s">
        <v>258</v>
      </c>
      <c r="G146" s="40">
        <v>934.01</v>
      </c>
    </row>
    <row r="147" spans="1:7" ht="23.25" customHeight="1" x14ac:dyDescent="0.3">
      <c r="C147" s="72" t="s">
        <v>362</v>
      </c>
      <c r="D147" s="34" t="s">
        <v>363</v>
      </c>
      <c r="E147" s="42" t="s">
        <v>364</v>
      </c>
      <c r="F147" s="36" t="s">
        <v>258</v>
      </c>
      <c r="G147" s="40">
        <v>934.01</v>
      </c>
    </row>
    <row r="148" spans="1:7" ht="27" customHeight="1" x14ac:dyDescent="0.3">
      <c r="C148" s="69" t="s">
        <v>1816</v>
      </c>
      <c r="D148" s="34" t="s">
        <v>365</v>
      </c>
      <c r="E148" s="35" t="s">
        <v>342</v>
      </c>
      <c r="F148" s="36" t="s">
        <v>258</v>
      </c>
      <c r="G148" s="40">
        <v>937.01</v>
      </c>
    </row>
    <row r="149" spans="1:7" ht="30.75" customHeight="1" x14ac:dyDescent="0.3">
      <c r="C149" s="72" t="s">
        <v>366</v>
      </c>
      <c r="D149" s="34" t="s">
        <v>367</v>
      </c>
      <c r="E149" s="35" t="s">
        <v>368</v>
      </c>
      <c r="F149" s="36" t="s">
        <v>258</v>
      </c>
      <c r="G149" s="40">
        <v>947.27</v>
      </c>
    </row>
    <row r="150" spans="1:7" ht="24.75" customHeight="1" x14ac:dyDescent="0.3">
      <c r="C150" s="69" t="s">
        <v>369</v>
      </c>
      <c r="D150" s="70" t="s">
        <v>370</v>
      </c>
      <c r="E150" s="71" t="s">
        <v>371</v>
      </c>
      <c r="F150" s="36" t="s">
        <v>258</v>
      </c>
      <c r="G150" s="40">
        <v>947.27</v>
      </c>
    </row>
    <row r="151" spans="1:7" ht="61.5" customHeight="1" x14ac:dyDescent="0.3">
      <c r="C151" s="72" t="s">
        <v>372</v>
      </c>
      <c r="D151" s="34" t="s">
        <v>373</v>
      </c>
      <c r="E151" s="35" t="s">
        <v>374</v>
      </c>
      <c r="F151" s="36" t="s">
        <v>258</v>
      </c>
      <c r="G151" s="40">
        <v>977.27</v>
      </c>
    </row>
    <row r="152" spans="1:7" ht="39.75" customHeight="1" x14ac:dyDescent="0.3">
      <c r="C152" s="72" t="s">
        <v>376</v>
      </c>
      <c r="D152" s="34" t="s">
        <v>377</v>
      </c>
      <c r="E152" s="35" t="s">
        <v>378</v>
      </c>
      <c r="F152" s="36" t="s">
        <v>258</v>
      </c>
      <c r="G152" s="40">
        <v>1017.84</v>
      </c>
    </row>
    <row r="153" spans="1:7" ht="39.75" customHeight="1" x14ac:dyDescent="0.3">
      <c r="C153" s="72" t="s">
        <v>379</v>
      </c>
      <c r="D153" s="43" t="s">
        <v>380</v>
      </c>
      <c r="E153" s="35" t="s">
        <v>381</v>
      </c>
      <c r="F153" s="36" t="s">
        <v>258</v>
      </c>
      <c r="G153" s="40">
        <v>1019.79</v>
      </c>
    </row>
    <row r="154" spans="1:7" ht="31.5" customHeight="1" x14ac:dyDescent="0.3">
      <c r="A154" s="22"/>
      <c r="B154" s="22"/>
      <c r="C154" s="72" t="s">
        <v>383</v>
      </c>
      <c r="D154" s="34" t="s">
        <v>384</v>
      </c>
      <c r="E154" s="35" t="s">
        <v>385</v>
      </c>
      <c r="F154" s="36" t="s">
        <v>258</v>
      </c>
      <c r="G154" s="40">
        <v>1044</v>
      </c>
    </row>
    <row r="155" spans="1:7" ht="31.5" customHeight="1" x14ac:dyDescent="0.3">
      <c r="A155" s="22"/>
      <c r="B155" s="22"/>
      <c r="C155" s="72" t="s">
        <v>372</v>
      </c>
      <c r="D155" s="34" t="s">
        <v>386</v>
      </c>
      <c r="E155" s="35" t="s">
        <v>374</v>
      </c>
      <c r="F155" s="36" t="s">
        <v>258</v>
      </c>
      <c r="G155" s="40">
        <v>1069.56</v>
      </c>
    </row>
    <row r="156" spans="1:7" ht="23.25" customHeight="1" x14ac:dyDescent="0.3">
      <c r="A156" s="78"/>
      <c r="B156" s="78"/>
      <c r="C156" s="68" t="s">
        <v>387</v>
      </c>
      <c r="D156" s="34" t="s">
        <v>388</v>
      </c>
      <c r="E156" s="35" t="s">
        <v>375</v>
      </c>
      <c r="F156" s="36" t="s">
        <v>258</v>
      </c>
      <c r="G156" s="40">
        <v>1069.56</v>
      </c>
    </row>
    <row r="157" spans="1:7" ht="24.75" customHeight="1" x14ac:dyDescent="0.3">
      <c r="C157" s="68" t="s">
        <v>389</v>
      </c>
      <c r="D157" s="34" t="s">
        <v>390</v>
      </c>
      <c r="E157" s="35" t="s">
        <v>391</v>
      </c>
      <c r="F157" s="36" t="s">
        <v>258</v>
      </c>
      <c r="G157" s="40">
        <v>1077.45</v>
      </c>
    </row>
    <row r="158" spans="1:7" ht="25.5" customHeight="1" x14ac:dyDescent="0.3">
      <c r="C158" s="72" t="s">
        <v>392</v>
      </c>
      <c r="D158" s="34" t="s">
        <v>393</v>
      </c>
      <c r="E158" s="35" t="s">
        <v>394</v>
      </c>
      <c r="F158" s="36" t="s">
        <v>258</v>
      </c>
      <c r="G158" s="40">
        <v>1117.53</v>
      </c>
    </row>
    <row r="159" spans="1:7" ht="30.75" customHeight="1" x14ac:dyDescent="0.3">
      <c r="C159" s="72" t="s">
        <v>395</v>
      </c>
      <c r="D159" s="34" t="s">
        <v>396</v>
      </c>
      <c r="E159" s="35" t="s">
        <v>397</v>
      </c>
      <c r="F159" s="36" t="s">
        <v>258</v>
      </c>
      <c r="G159" s="40">
        <v>1120.3699999999999</v>
      </c>
    </row>
    <row r="160" spans="1:7" ht="53.25" customHeight="1" x14ac:dyDescent="0.3">
      <c r="C160" s="72" t="s">
        <v>398</v>
      </c>
      <c r="D160" s="34" t="s">
        <v>399</v>
      </c>
      <c r="E160" s="35" t="s">
        <v>400</v>
      </c>
      <c r="F160" s="36" t="s">
        <v>258</v>
      </c>
      <c r="G160" s="40">
        <v>1170.53</v>
      </c>
    </row>
    <row r="161" spans="3:7" ht="61.5" customHeight="1" x14ac:dyDescent="0.3">
      <c r="C161" s="72" t="s">
        <v>401</v>
      </c>
      <c r="D161" s="34" t="s">
        <v>402</v>
      </c>
      <c r="E161" s="35" t="s">
        <v>403</v>
      </c>
      <c r="F161" s="36" t="s">
        <v>258</v>
      </c>
      <c r="G161" s="40">
        <v>1170.53</v>
      </c>
    </row>
    <row r="162" spans="3:7" ht="33.75" customHeight="1" x14ac:dyDescent="0.3">
      <c r="C162" s="72" t="s">
        <v>404</v>
      </c>
      <c r="D162" s="34" t="s">
        <v>405</v>
      </c>
      <c r="E162" s="42" t="s">
        <v>406</v>
      </c>
      <c r="F162" s="36" t="s">
        <v>258</v>
      </c>
      <c r="G162" s="40">
        <v>1170.53</v>
      </c>
    </row>
    <row r="163" spans="3:7" ht="25.5" customHeight="1" x14ac:dyDescent="0.3">
      <c r="C163" s="68" t="s">
        <v>407</v>
      </c>
      <c r="D163" s="34" t="s">
        <v>408</v>
      </c>
      <c r="E163" s="35" t="s">
        <v>409</v>
      </c>
      <c r="F163" s="36" t="s">
        <v>258</v>
      </c>
      <c r="G163" s="40">
        <v>1175.6300000000001</v>
      </c>
    </row>
    <row r="164" spans="3:7" ht="37.5" customHeight="1" x14ac:dyDescent="0.3">
      <c r="C164" s="72" t="s">
        <v>1817</v>
      </c>
      <c r="D164" s="34" t="s">
        <v>410</v>
      </c>
      <c r="E164" s="35" t="s">
        <v>382</v>
      </c>
      <c r="F164" s="36" t="s">
        <v>258</v>
      </c>
      <c r="G164" s="40">
        <v>1184.18</v>
      </c>
    </row>
    <row r="165" spans="3:7" ht="29.25" customHeight="1" x14ac:dyDescent="0.3">
      <c r="C165" s="72" t="s">
        <v>411</v>
      </c>
      <c r="D165" s="34" t="s">
        <v>412</v>
      </c>
      <c r="E165" s="35" t="s">
        <v>394</v>
      </c>
      <c r="F165" s="36"/>
      <c r="G165" s="40">
        <v>1203.3900000000001</v>
      </c>
    </row>
    <row r="166" spans="3:7" ht="27" customHeight="1" x14ac:dyDescent="0.3">
      <c r="C166" s="68" t="s">
        <v>413</v>
      </c>
      <c r="D166" s="43" t="s">
        <v>414</v>
      </c>
      <c r="E166" s="35" t="s">
        <v>415</v>
      </c>
      <c r="F166" s="36" t="s">
        <v>258</v>
      </c>
      <c r="G166" s="40">
        <v>1234.94</v>
      </c>
    </row>
    <row r="167" spans="3:7" ht="64.5" customHeight="1" x14ac:dyDescent="0.3">
      <c r="C167" s="72" t="s">
        <v>416</v>
      </c>
      <c r="D167" s="61" t="s">
        <v>417</v>
      </c>
      <c r="E167" s="35" t="s">
        <v>418</v>
      </c>
      <c r="F167" s="36" t="s">
        <v>258</v>
      </c>
      <c r="G167" s="40">
        <v>1249.08</v>
      </c>
    </row>
    <row r="168" spans="3:7" ht="34.5" customHeight="1" x14ac:dyDescent="0.3">
      <c r="C168" s="72" t="s">
        <v>419</v>
      </c>
      <c r="D168" s="34" t="s">
        <v>420</v>
      </c>
      <c r="E168" s="35" t="s">
        <v>421</v>
      </c>
      <c r="F168" s="36" t="s">
        <v>258</v>
      </c>
      <c r="G168" s="40">
        <v>1249.08</v>
      </c>
    </row>
    <row r="169" spans="3:7" ht="28.5" customHeight="1" x14ac:dyDescent="0.3">
      <c r="C169" s="72" t="s">
        <v>1818</v>
      </c>
      <c r="D169" s="34" t="s">
        <v>422</v>
      </c>
      <c r="E169" s="35" t="s">
        <v>418</v>
      </c>
      <c r="F169" s="36" t="s">
        <v>258</v>
      </c>
      <c r="G169" s="40">
        <v>1261.32</v>
      </c>
    </row>
    <row r="170" spans="3:7" ht="24" customHeight="1" x14ac:dyDescent="0.3">
      <c r="C170" s="72" t="s">
        <v>423</v>
      </c>
      <c r="D170" s="34" t="s">
        <v>424</v>
      </c>
      <c r="E170" s="35" t="s">
        <v>425</v>
      </c>
      <c r="F170" s="36" t="s">
        <v>258</v>
      </c>
      <c r="G170" s="40">
        <v>1284.0899999999999</v>
      </c>
    </row>
    <row r="171" spans="3:7" ht="22.5" customHeight="1" x14ac:dyDescent="0.3">
      <c r="C171" s="68" t="s">
        <v>426</v>
      </c>
      <c r="D171" s="34" t="s">
        <v>427</v>
      </c>
      <c r="E171" s="35" t="s">
        <v>428</v>
      </c>
      <c r="F171" s="36" t="s">
        <v>258</v>
      </c>
      <c r="G171" s="40">
        <v>1325.85</v>
      </c>
    </row>
    <row r="172" spans="3:7" ht="22.5" hidden="1" customHeight="1" x14ac:dyDescent="0.3">
      <c r="C172" s="72" t="s">
        <v>429</v>
      </c>
      <c r="D172" s="34" t="s">
        <v>430</v>
      </c>
      <c r="E172" s="35" t="s">
        <v>431</v>
      </c>
      <c r="F172" s="36" t="s">
        <v>258</v>
      </c>
      <c r="G172" s="40">
        <v>1338.75</v>
      </c>
    </row>
    <row r="173" spans="3:7" ht="25.5" customHeight="1" x14ac:dyDescent="0.3">
      <c r="C173" s="72" t="s">
        <v>432</v>
      </c>
      <c r="D173" s="34" t="s">
        <v>433</v>
      </c>
      <c r="E173" s="35" t="s">
        <v>434</v>
      </c>
      <c r="F173" s="36" t="s">
        <v>258</v>
      </c>
      <c r="G173" s="40">
        <v>1340.75</v>
      </c>
    </row>
    <row r="174" spans="3:7" ht="32.25" customHeight="1" x14ac:dyDescent="0.3">
      <c r="C174" s="72" t="s">
        <v>435</v>
      </c>
      <c r="D174" s="34" t="s">
        <v>436</v>
      </c>
      <c r="E174" s="35" t="s">
        <v>437</v>
      </c>
      <c r="F174" s="36" t="s">
        <v>258</v>
      </c>
      <c r="G174" s="40">
        <v>1340.75</v>
      </c>
    </row>
    <row r="175" spans="3:7" ht="27" customHeight="1" x14ac:dyDescent="0.3">
      <c r="C175" s="68" t="s">
        <v>426</v>
      </c>
      <c r="D175" s="34" t="s">
        <v>438</v>
      </c>
      <c r="E175" s="35" t="s">
        <v>428</v>
      </c>
      <c r="F175" s="36" t="s">
        <v>258</v>
      </c>
      <c r="G175" s="40">
        <v>1351.65</v>
      </c>
    </row>
    <row r="176" spans="3:7" ht="51.75" customHeight="1" x14ac:dyDescent="0.3">
      <c r="C176" s="72" t="s">
        <v>439</v>
      </c>
      <c r="D176" s="34" t="s">
        <v>440</v>
      </c>
      <c r="E176" s="35" t="s">
        <v>431</v>
      </c>
      <c r="F176" s="36" t="s">
        <v>258</v>
      </c>
      <c r="G176" s="40">
        <v>1412.6</v>
      </c>
    </row>
    <row r="177" spans="3:7" ht="27" customHeight="1" x14ac:dyDescent="0.3">
      <c r="C177" s="72" t="s">
        <v>441</v>
      </c>
      <c r="D177" s="34" t="s">
        <v>442</v>
      </c>
      <c r="E177" s="35" t="s">
        <v>443</v>
      </c>
      <c r="F177" s="36" t="s">
        <v>258</v>
      </c>
      <c r="G177" s="40">
        <v>1412.6</v>
      </c>
    </row>
    <row r="178" spans="3:7" ht="27" customHeight="1" x14ac:dyDescent="0.3">
      <c r="C178" s="68" t="s">
        <v>444</v>
      </c>
      <c r="D178" s="43" t="s">
        <v>445</v>
      </c>
      <c r="E178" s="35" t="s">
        <v>446</v>
      </c>
      <c r="F178" s="36" t="s">
        <v>258</v>
      </c>
      <c r="G178" s="40">
        <v>1422.66</v>
      </c>
    </row>
    <row r="179" spans="3:7" ht="44.25" x14ac:dyDescent="0.3">
      <c r="C179" s="72" t="s">
        <v>439</v>
      </c>
      <c r="D179" s="34" t="s">
        <v>447</v>
      </c>
      <c r="E179" s="35" t="s">
        <v>431</v>
      </c>
      <c r="F179" s="36" t="s">
        <v>258</v>
      </c>
      <c r="G179" s="40">
        <v>1444.08</v>
      </c>
    </row>
    <row r="180" spans="3:7" ht="23.25" customHeight="1" x14ac:dyDescent="0.3">
      <c r="C180" s="72" t="s">
        <v>448</v>
      </c>
      <c r="D180" s="43" t="s">
        <v>449</v>
      </c>
      <c r="E180" s="35" t="s">
        <v>450</v>
      </c>
      <c r="F180" s="36" t="s">
        <v>258</v>
      </c>
      <c r="G180" s="40">
        <v>1623.32</v>
      </c>
    </row>
    <row r="181" spans="3:7" ht="23.25" customHeight="1" x14ac:dyDescent="0.3">
      <c r="C181" s="72" t="s">
        <v>451</v>
      </c>
      <c r="D181" s="34" t="s">
        <v>452</v>
      </c>
      <c r="E181" s="35" t="s">
        <v>453</v>
      </c>
      <c r="F181" s="36" t="s">
        <v>258</v>
      </c>
      <c r="G181" s="40">
        <v>1655.46</v>
      </c>
    </row>
    <row r="182" spans="3:7" ht="60.75" customHeight="1" x14ac:dyDescent="0.3">
      <c r="C182" s="72" t="s">
        <v>451</v>
      </c>
      <c r="D182" s="34" t="s">
        <v>454</v>
      </c>
      <c r="E182" s="35" t="s">
        <v>453</v>
      </c>
      <c r="F182" s="36" t="s">
        <v>258</v>
      </c>
      <c r="G182" s="40">
        <v>1787.79</v>
      </c>
    </row>
    <row r="183" spans="3:7" ht="34.5" customHeight="1" x14ac:dyDescent="0.3">
      <c r="C183" s="72" t="s">
        <v>455</v>
      </c>
      <c r="D183" s="34" t="s">
        <v>456</v>
      </c>
      <c r="E183" s="35" t="s">
        <v>457</v>
      </c>
      <c r="F183" s="36" t="s">
        <v>258</v>
      </c>
      <c r="G183" s="40">
        <v>1626.62</v>
      </c>
    </row>
    <row r="184" spans="3:7" ht="23.25" customHeight="1" x14ac:dyDescent="0.3">
      <c r="C184" s="68" t="s">
        <v>458</v>
      </c>
      <c r="D184" s="43" t="s">
        <v>459</v>
      </c>
      <c r="E184" s="35" t="s">
        <v>460</v>
      </c>
      <c r="F184" s="36" t="s">
        <v>258</v>
      </c>
      <c r="G184" s="40">
        <v>1816.01</v>
      </c>
    </row>
    <row r="185" spans="3:7" ht="34.5" customHeight="1" x14ac:dyDescent="0.3">
      <c r="C185" s="72" t="s">
        <v>455</v>
      </c>
      <c r="D185" s="34" t="s">
        <v>461</v>
      </c>
      <c r="E185" s="35" t="s">
        <v>457</v>
      </c>
      <c r="F185" s="36" t="s">
        <v>258</v>
      </c>
      <c r="G185" s="40">
        <v>1658.96</v>
      </c>
    </row>
    <row r="186" spans="3:7" ht="33.75" customHeight="1" x14ac:dyDescent="0.3">
      <c r="C186" s="68" t="s">
        <v>458</v>
      </c>
      <c r="D186" s="34" t="s">
        <v>462</v>
      </c>
      <c r="E186" s="35" t="s">
        <v>460</v>
      </c>
      <c r="F186" s="36" t="s">
        <v>258</v>
      </c>
      <c r="G186" s="40">
        <v>1850.4</v>
      </c>
    </row>
    <row r="187" spans="3:7" ht="27" customHeight="1" x14ac:dyDescent="0.3">
      <c r="C187" s="68" t="s">
        <v>463</v>
      </c>
      <c r="D187" s="34" t="s">
        <v>464</v>
      </c>
      <c r="E187" s="35" t="s">
        <v>465</v>
      </c>
      <c r="F187" s="36" t="s">
        <v>258</v>
      </c>
      <c r="G187" s="40">
        <v>2268.6</v>
      </c>
    </row>
    <row r="188" spans="3:7" ht="23.25" customHeight="1" x14ac:dyDescent="0.3">
      <c r="C188" s="68" t="s">
        <v>463</v>
      </c>
      <c r="D188" s="34" t="s">
        <v>466</v>
      </c>
      <c r="E188" s="35" t="s">
        <v>465</v>
      </c>
      <c r="F188" s="36" t="s">
        <v>258</v>
      </c>
      <c r="G188" s="40">
        <v>2484.38</v>
      </c>
    </row>
    <row r="189" spans="3:7" ht="17.25" customHeight="1" x14ac:dyDescent="0.25">
      <c r="C189" s="53" t="s">
        <v>467</v>
      </c>
      <c r="D189" s="43"/>
      <c r="E189" s="35"/>
      <c r="F189" s="36"/>
      <c r="G189" s="40">
        <v>0</v>
      </c>
    </row>
    <row r="190" spans="3:7" ht="19.5" customHeight="1" x14ac:dyDescent="0.25">
      <c r="C190" s="58" t="s">
        <v>468</v>
      </c>
      <c r="D190" s="43" t="s">
        <v>469</v>
      </c>
      <c r="E190" s="35" t="s">
        <v>470</v>
      </c>
      <c r="F190" s="36" t="s">
        <v>471</v>
      </c>
      <c r="G190" s="40">
        <v>218.7</v>
      </c>
    </row>
    <row r="191" spans="3:7" ht="18" customHeight="1" x14ac:dyDescent="0.25">
      <c r="C191" s="53" t="s">
        <v>472</v>
      </c>
      <c r="D191" s="43"/>
      <c r="E191" s="35"/>
      <c r="F191" s="36"/>
      <c r="G191" s="40"/>
    </row>
    <row r="192" spans="3:7" ht="31.5" customHeight="1" x14ac:dyDescent="0.25">
      <c r="C192" s="79" t="s">
        <v>474</v>
      </c>
      <c r="D192" s="43" t="s">
        <v>475</v>
      </c>
      <c r="E192" s="35" t="s">
        <v>476</v>
      </c>
      <c r="F192" s="36"/>
      <c r="G192" s="40">
        <v>54.95</v>
      </c>
    </row>
    <row r="193" spans="3:7" ht="27" customHeight="1" x14ac:dyDescent="0.25">
      <c r="C193" s="79" t="s">
        <v>477</v>
      </c>
      <c r="D193" s="43" t="s">
        <v>478</v>
      </c>
      <c r="E193" s="35" t="s">
        <v>479</v>
      </c>
      <c r="F193" s="36"/>
      <c r="G193" s="40">
        <v>146.57</v>
      </c>
    </row>
    <row r="194" spans="3:7" ht="20.25" customHeight="1" x14ac:dyDescent="0.25">
      <c r="C194" s="51" t="s">
        <v>480</v>
      </c>
      <c r="D194" s="43" t="s">
        <v>481</v>
      </c>
      <c r="E194" s="35" t="s">
        <v>482</v>
      </c>
      <c r="F194" s="36" t="s">
        <v>471</v>
      </c>
      <c r="G194" s="40">
        <v>328.79</v>
      </c>
    </row>
    <row r="195" spans="3:7" ht="19.5" customHeight="1" x14ac:dyDescent="0.25">
      <c r="C195" s="51" t="s">
        <v>483</v>
      </c>
      <c r="D195" s="56" t="s">
        <v>484</v>
      </c>
      <c r="E195" s="35" t="s">
        <v>485</v>
      </c>
      <c r="F195" s="36" t="s">
        <v>486</v>
      </c>
      <c r="G195" s="40">
        <v>480.05</v>
      </c>
    </row>
    <row r="196" spans="3:7" ht="20.25" customHeight="1" x14ac:dyDescent="0.3">
      <c r="C196" s="51" t="s">
        <v>487</v>
      </c>
      <c r="D196" s="56" t="s">
        <v>488</v>
      </c>
      <c r="E196" s="35" t="s">
        <v>489</v>
      </c>
      <c r="F196" s="36" t="s">
        <v>473</v>
      </c>
      <c r="G196" s="40">
        <v>934.17</v>
      </c>
    </row>
    <row r="197" spans="3:7" ht="19.5" customHeight="1" x14ac:dyDescent="0.3">
      <c r="C197" s="51" t="s">
        <v>490</v>
      </c>
      <c r="D197" s="56" t="s">
        <v>491</v>
      </c>
      <c r="E197" s="35" t="s">
        <v>492</v>
      </c>
      <c r="F197" s="36" t="s">
        <v>473</v>
      </c>
      <c r="G197" s="40">
        <v>1249.7</v>
      </c>
    </row>
    <row r="198" spans="3:7" ht="24.75" customHeight="1" x14ac:dyDescent="0.25">
      <c r="C198" s="80" t="s">
        <v>493</v>
      </c>
      <c r="D198" s="43" t="s">
        <v>494</v>
      </c>
      <c r="E198" s="35" t="s">
        <v>495</v>
      </c>
      <c r="F198" s="36" t="s">
        <v>473</v>
      </c>
      <c r="G198" s="40">
        <v>172.07</v>
      </c>
    </row>
    <row r="199" spans="3:7" ht="21" customHeight="1" x14ac:dyDescent="0.25">
      <c r="C199" s="51" t="s">
        <v>496</v>
      </c>
      <c r="D199" s="43" t="s">
        <v>497</v>
      </c>
      <c r="E199" s="35" t="s">
        <v>498</v>
      </c>
      <c r="F199" s="36" t="s">
        <v>473</v>
      </c>
      <c r="G199" s="40">
        <v>257.55</v>
      </c>
    </row>
    <row r="200" spans="3:7" ht="21" customHeight="1" x14ac:dyDescent="0.25">
      <c r="C200" s="80" t="s">
        <v>499</v>
      </c>
      <c r="D200" s="43" t="s">
        <v>500</v>
      </c>
      <c r="E200" s="35" t="s">
        <v>501</v>
      </c>
      <c r="F200" s="36" t="s">
        <v>473</v>
      </c>
      <c r="G200" s="40">
        <v>580.95000000000005</v>
      </c>
    </row>
    <row r="201" spans="3:7" ht="36" customHeight="1" x14ac:dyDescent="0.25">
      <c r="C201" s="81" t="s">
        <v>502</v>
      </c>
      <c r="D201" s="43" t="s">
        <v>503</v>
      </c>
      <c r="E201" s="35"/>
      <c r="F201" s="36" t="s">
        <v>473</v>
      </c>
      <c r="G201" s="40">
        <v>726.11</v>
      </c>
    </row>
    <row r="202" spans="3:7" ht="36" customHeight="1" x14ac:dyDescent="0.25">
      <c r="C202" s="81" t="s">
        <v>504</v>
      </c>
      <c r="D202" s="43" t="s">
        <v>505</v>
      </c>
      <c r="E202" s="35" t="s">
        <v>506</v>
      </c>
      <c r="F202" s="36" t="s">
        <v>473</v>
      </c>
      <c r="G202" s="40">
        <v>728.18</v>
      </c>
    </row>
    <row r="203" spans="3:7" ht="34.5" customHeight="1" x14ac:dyDescent="0.25">
      <c r="C203" s="82" t="s">
        <v>507</v>
      </c>
      <c r="D203" s="43" t="s">
        <v>508</v>
      </c>
      <c r="E203" s="35" t="s">
        <v>509</v>
      </c>
      <c r="F203" s="36" t="s">
        <v>473</v>
      </c>
      <c r="G203" s="40">
        <v>789.36</v>
      </c>
    </row>
    <row r="204" spans="3:7" ht="36" customHeight="1" x14ac:dyDescent="0.25">
      <c r="C204" s="82" t="s">
        <v>510</v>
      </c>
      <c r="D204" s="43" t="s">
        <v>511</v>
      </c>
      <c r="E204" s="35" t="s">
        <v>509</v>
      </c>
      <c r="F204" s="36" t="s">
        <v>473</v>
      </c>
      <c r="G204" s="40">
        <v>789.36</v>
      </c>
    </row>
    <row r="205" spans="3:7" ht="57" customHeight="1" x14ac:dyDescent="0.25">
      <c r="C205" s="81" t="s">
        <v>1819</v>
      </c>
      <c r="D205" s="43" t="s">
        <v>512</v>
      </c>
      <c r="E205" s="35"/>
      <c r="F205" s="36" t="s">
        <v>473</v>
      </c>
      <c r="G205" s="40">
        <v>942.77</v>
      </c>
    </row>
    <row r="206" spans="3:7" ht="35.25" customHeight="1" x14ac:dyDescent="0.25">
      <c r="C206" s="83" t="s">
        <v>513</v>
      </c>
      <c r="D206" s="43" t="s">
        <v>514</v>
      </c>
      <c r="E206" s="35" t="s">
        <v>515</v>
      </c>
      <c r="F206" s="36" t="s">
        <v>473</v>
      </c>
      <c r="G206" s="40">
        <v>964.82</v>
      </c>
    </row>
    <row r="207" spans="3:7" ht="18.75" customHeight="1" x14ac:dyDescent="0.25">
      <c r="C207" s="84" t="s">
        <v>516</v>
      </c>
      <c r="D207" s="43"/>
      <c r="E207" s="35"/>
      <c r="F207" s="36"/>
      <c r="G207" s="40"/>
    </row>
    <row r="208" spans="3:7" ht="33.75" customHeight="1" x14ac:dyDescent="0.25">
      <c r="C208" s="44" t="s">
        <v>518</v>
      </c>
      <c r="D208" s="43" t="s">
        <v>519</v>
      </c>
      <c r="E208" s="35" t="s">
        <v>520</v>
      </c>
      <c r="F208" s="36"/>
      <c r="G208" s="40">
        <v>531</v>
      </c>
    </row>
    <row r="209" spans="3:7" ht="33.75" customHeight="1" x14ac:dyDescent="0.25">
      <c r="C209" s="44" t="s">
        <v>521</v>
      </c>
      <c r="D209" s="43" t="s">
        <v>522</v>
      </c>
      <c r="E209" s="35" t="s">
        <v>520</v>
      </c>
      <c r="F209" s="36"/>
      <c r="G209" s="40">
        <v>704.85</v>
      </c>
    </row>
    <row r="210" spans="3:7" ht="17.25" customHeight="1" x14ac:dyDescent="0.25">
      <c r="C210" s="84" t="s">
        <v>523</v>
      </c>
      <c r="D210" s="43"/>
      <c r="E210" s="35"/>
      <c r="F210" s="36"/>
      <c r="G210" s="40"/>
    </row>
    <row r="211" spans="3:7" ht="21.75" customHeight="1" x14ac:dyDescent="0.25">
      <c r="C211" s="44" t="s">
        <v>524</v>
      </c>
      <c r="D211" s="43" t="s">
        <v>525</v>
      </c>
      <c r="E211" s="35" t="s">
        <v>526</v>
      </c>
      <c r="F211" s="36" t="s">
        <v>517</v>
      </c>
      <c r="G211" s="40">
        <v>218</v>
      </c>
    </row>
    <row r="212" spans="3:7" ht="21.75" customHeight="1" x14ac:dyDescent="0.25">
      <c r="C212" s="44" t="s">
        <v>527</v>
      </c>
      <c r="D212" s="43" t="s">
        <v>528</v>
      </c>
      <c r="E212" s="35" t="s">
        <v>529</v>
      </c>
      <c r="F212" s="36" t="s">
        <v>517</v>
      </c>
      <c r="G212" s="40">
        <v>218</v>
      </c>
    </row>
    <row r="213" spans="3:7" ht="25.5" customHeight="1" x14ac:dyDescent="0.25">
      <c r="C213" s="44" t="s">
        <v>530</v>
      </c>
      <c r="D213" s="43" t="s">
        <v>531</v>
      </c>
      <c r="E213" s="35" t="s">
        <v>532</v>
      </c>
      <c r="F213" s="36" t="s">
        <v>517</v>
      </c>
      <c r="G213" s="40">
        <v>240</v>
      </c>
    </row>
    <row r="214" spans="3:7" ht="25.5" customHeight="1" x14ac:dyDescent="0.25">
      <c r="C214" s="44" t="s">
        <v>533</v>
      </c>
      <c r="D214" s="43" t="s">
        <v>534</v>
      </c>
      <c r="E214" s="35" t="s">
        <v>535</v>
      </c>
      <c r="F214" s="36" t="s">
        <v>517</v>
      </c>
      <c r="G214" s="40">
        <v>538.76</v>
      </c>
    </row>
    <row r="215" spans="3:7" ht="27.75" customHeight="1" x14ac:dyDescent="0.25">
      <c r="C215" s="44" t="s">
        <v>536</v>
      </c>
      <c r="D215" s="43" t="s">
        <v>537</v>
      </c>
      <c r="E215" s="35" t="s">
        <v>538</v>
      </c>
      <c r="F215" s="36" t="s">
        <v>517</v>
      </c>
      <c r="G215" s="40">
        <v>573.14</v>
      </c>
    </row>
    <row r="216" spans="3:7" ht="15" customHeight="1" x14ac:dyDescent="0.25">
      <c r="C216" s="86" t="s">
        <v>539</v>
      </c>
      <c r="D216" s="43"/>
      <c r="E216" s="35"/>
      <c r="F216" s="36"/>
      <c r="G216" s="40"/>
    </row>
    <row r="217" spans="3:7" ht="21" customHeight="1" x14ac:dyDescent="0.25">
      <c r="C217" s="1" t="s">
        <v>540</v>
      </c>
      <c r="D217" s="43" t="s">
        <v>541</v>
      </c>
      <c r="E217" s="35" t="s">
        <v>542</v>
      </c>
      <c r="F217" s="36" t="s">
        <v>543</v>
      </c>
      <c r="G217" s="40">
        <v>67.31</v>
      </c>
    </row>
    <row r="218" spans="3:7" ht="22.5" customHeight="1" x14ac:dyDescent="0.25">
      <c r="C218" s="86" t="s">
        <v>544</v>
      </c>
      <c r="D218" s="43"/>
      <c r="E218" s="35"/>
      <c r="F218" s="36"/>
      <c r="G218" s="40"/>
    </row>
    <row r="219" spans="3:7" ht="18" customHeight="1" x14ac:dyDescent="0.25">
      <c r="C219" s="1" t="s">
        <v>545</v>
      </c>
      <c r="D219" s="43" t="s">
        <v>546</v>
      </c>
      <c r="E219" s="35" t="s">
        <v>547</v>
      </c>
      <c r="F219" s="36" t="s">
        <v>548</v>
      </c>
      <c r="G219" s="40">
        <v>138.41</v>
      </c>
    </row>
    <row r="220" spans="3:7" ht="33.75" customHeight="1" x14ac:dyDescent="0.25">
      <c r="C220" s="44" t="s">
        <v>549</v>
      </c>
      <c r="D220" s="34" t="s">
        <v>550</v>
      </c>
      <c r="E220" s="35" t="s">
        <v>551</v>
      </c>
      <c r="F220" s="36" t="s">
        <v>148</v>
      </c>
      <c r="G220" s="40">
        <v>649.16999999999996</v>
      </c>
    </row>
    <row r="221" spans="3:7" ht="30" customHeight="1" x14ac:dyDescent="0.25">
      <c r="C221" s="44" t="s">
        <v>552</v>
      </c>
      <c r="D221" s="43" t="s">
        <v>553</v>
      </c>
      <c r="E221" s="35" t="s">
        <v>554</v>
      </c>
      <c r="F221" s="36" t="s">
        <v>148</v>
      </c>
      <c r="G221" s="40">
        <v>926.91</v>
      </c>
    </row>
    <row r="222" spans="3:7" ht="21" customHeight="1" x14ac:dyDescent="0.25">
      <c r="C222" s="87" t="s">
        <v>555</v>
      </c>
      <c r="D222" s="34"/>
      <c r="E222" s="35"/>
      <c r="F222" s="36"/>
      <c r="G222" s="40"/>
    </row>
    <row r="223" spans="3:7" ht="21" customHeight="1" x14ac:dyDescent="0.25">
      <c r="C223" s="81" t="s">
        <v>556</v>
      </c>
      <c r="D223" s="43" t="s">
        <v>557</v>
      </c>
      <c r="E223" s="35"/>
      <c r="F223" s="36"/>
      <c r="G223" s="40">
        <v>755.78</v>
      </c>
    </row>
    <row r="224" spans="3:7" ht="51.75" x14ac:dyDescent="0.25">
      <c r="C224" s="44" t="s">
        <v>558</v>
      </c>
      <c r="D224" s="61" t="s">
        <v>559</v>
      </c>
      <c r="E224" s="35" t="s">
        <v>560</v>
      </c>
      <c r="F224" s="36" t="s">
        <v>148</v>
      </c>
      <c r="G224" s="40">
        <v>972.05</v>
      </c>
    </row>
    <row r="225" spans="3:7" ht="51" customHeight="1" x14ac:dyDescent="0.25">
      <c r="C225" s="44" t="s">
        <v>561</v>
      </c>
      <c r="D225" s="61" t="s">
        <v>562</v>
      </c>
      <c r="E225" s="35" t="s">
        <v>563</v>
      </c>
      <c r="F225" s="36" t="s">
        <v>148</v>
      </c>
      <c r="G225" s="40">
        <v>1066.32</v>
      </c>
    </row>
    <row r="226" spans="3:7" ht="39" customHeight="1" x14ac:dyDescent="0.25">
      <c r="C226" s="44" t="s">
        <v>564</v>
      </c>
      <c r="D226" s="61" t="s">
        <v>565</v>
      </c>
      <c r="E226" s="35" t="s">
        <v>566</v>
      </c>
      <c r="F226" s="36" t="s">
        <v>148</v>
      </c>
      <c r="G226" s="40">
        <v>1105.8900000000001</v>
      </c>
    </row>
    <row r="227" spans="3:7" ht="39" customHeight="1" x14ac:dyDescent="0.25">
      <c r="C227" s="44" t="s">
        <v>567</v>
      </c>
      <c r="D227" s="34" t="s">
        <v>568</v>
      </c>
      <c r="E227" s="35" t="s">
        <v>569</v>
      </c>
      <c r="F227" s="36" t="s">
        <v>148</v>
      </c>
      <c r="G227" s="40">
        <v>1795.97</v>
      </c>
    </row>
    <row r="228" spans="3:7" ht="33.75" customHeight="1" x14ac:dyDescent="0.25">
      <c r="C228" s="51" t="s">
        <v>570</v>
      </c>
      <c r="D228" s="34" t="s">
        <v>571</v>
      </c>
      <c r="E228" s="71" t="s">
        <v>572</v>
      </c>
      <c r="F228" s="36" t="s">
        <v>148</v>
      </c>
      <c r="G228" s="40">
        <v>1975.55</v>
      </c>
    </row>
    <row r="229" spans="3:7" ht="31.5" customHeight="1" x14ac:dyDescent="0.25">
      <c r="C229" s="44" t="s">
        <v>574</v>
      </c>
      <c r="D229" s="34" t="s">
        <v>575</v>
      </c>
      <c r="E229" s="35" t="s">
        <v>569</v>
      </c>
      <c r="F229" s="36" t="s">
        <v>148</v>
      </c>
      <c r="G229" s="40">
        <v>1975.55</v>
      </c>
    </row>
    <row r="230" spans="3:7" ht="33" customHeight="1" x14ac:dyDescent="0.25">
      <c r="C230" s="44" t="s">
        <v>576</v>
      </c>
      <c r="D230" s="34" t="s">
        <v>577</v>
      </c>
      <c r="E230" s="35" t="s">
        <v>572</v>
      </c>
      <c r="F230" s="36" t="s">
        <v>573</v>
      </c>
      <c r="G230" s="40">
        <v>2015.81</v>
      </c>
    </row>
    <row r="231" spans="3:7" ht="31.5" customHeight="1" x14ac:dyDescent="0.25">
      <c r="C231" s="44" t="s">
        <v>578</v>
      </c>
      <c r="D231" s="43" t="s">
        <v>579</v>
      </c>
      <c r="E231" s="35" t="s">
        <v>580</v>
      </c>
      <c r="F231" s="36" t="s">
        <v>573</v>
      </c>
      <c r="G231" s="40">
        <v>2080.79</v>
      </c>
    </row>
    <row r="232" spans="3:7" ht="31.5" customHeight="1" x14ac:dyDescent="0.25">
      <c r="C232" s="44" t="s">
        <v>581</v>
      </c>
      <c r="D232" s="43" t="s">
        <v>582</v>
      </c>
      <c r="E232" s="35" t="s">
        <v>583</v>
      </c>
      <c r="F232" s="36" t="s">
        <v>573</v>
      </c>
      <c r="G232" s="40">
        <v>2080.79</v>
      </c>
    </row>
    <row r="233" spans="3:7" ht="31.5" customHeight="1" x14ac:dyDescent="0.25">
      <c r="C233" s="44" t="s">
        <v>584</v>
      </c>
      <c r="D233" s="43" t="s">
        <v>585</v>
      </c>
      <c r="E233" s="35" t="s">
        <v>583</v>
      </c>
      <c r="F233" s="36" t="s">
        <v>573</v>
      </c>
      <c r="G233" s="40">
        <v>2324.9699999999998</v>
      </c>
    </row>
    <row r="234" spans="3:7" ht="21.75" customHeight="1" x14ac:dyDescent="0.25">
      <c r="C234" s="44" t="s">
        <v>586</v>
      </c>
      <c r="D234" s="43" t="s">
        <v>587</v>
      </c>
      <c r="E234" s="35" t="s">
        <v>588</v>
      </c>
      <c r="F234" s="36" t="s">
        <v>573</v>
      </c>
      <c r="G234" s="40">
        <v>2364.89</v>
      </c>
    </row>
    <row r="235" spans="3:7" ht="23.25" customHeight="1" x14ac:dyDescent="0.25">
      <c r="C235" s="44" t="s">
        <v>589</v>
      </c>
      <c r="D235" s="43" t="s">
        <v>590</v>
      </c>
      <c r="E235" s="35" t="s">
        <v>591</v>
      </c>
      <c r="F235" s="36"/>
      <c r="G235" s="40">
        <v>2799.45</v>
      </c>
    </row>
    <row r="236" spans="3:7" ht="18" customHeight="1" x14ac:dyDescent="0.25">
      <c r="C236" s="81" t="s">
        <v>592</v>
      </c>
      <c r="D236" s="43" t="s">
        <v>593</v>
      </c>
      <c r="E236" s="35" t="s">
        <v>594</v>
      </c>
      <c r="F236" s="36" t="s">
        <v>595</v>
      </c>
      <c r="G236" s="40">
        <v>124.52</v>
      </c>
    </row>
    <row r="237" spans="3:7" ht="21.75" customHeight="1" x14ac:dyDescent="0.25">
      <c r="C237" s="81" t="s">
        <v>596</v>
      </c>
      <c r="D237" s="43" t="s">
        <v>597</v>
      </c>
      <c r="E237" s="35" t="s">
        <v>594</v>
      </c>
      <c r="F237" s="36" t="s">
        <v>598</v>
      </c>
      <c r="G237" s="40">
        <v>257.72000000000003</v>
      </c>
    </row>
    <row r="238" spans="3:7" ht="37.5" customHeight="1" x14ac:dyDescent="0.25">
      <c r="C238" s="81" t="s">
        <v>599</v>
      </c>
      <c r="D238" s="34" t="s">
        <v>600</v>
      </c>
      <c r="E238" s="35" t="s">
        <v>601</v>
      </c>
      <c r="F238" s="36"/>
      <c r="G238" s="40">
        <v>118.14</v>
      </c>
    </row>
    <row r="239" spans="3:7" ht="37.5" customHeight="1" x14ac:dyDescent="0.25">
      <c r="C239" s="58" t="s">
        <v>602</v>
      </c>
      <c r="D239" s="34" t="s">
        <v>603</v>
      </c>
      <c r="E239" s="35" t="s">
        <v>604</v>
      </c>
      <c r="F239" s="88"/>
      <c r="G239" s="40">
        <v>185.13</v>
      </c>
    </row>
    <row r="240" spans="3:7" ht="39" customHeight="1" x14ac:dyDescent="0.25">
      <c r="C240" s="58" t="s">
        <v>605</v>
      </c>
      <c r="D240" s="34" t="s">
        <v>606</v>
      </c>
      <c r="E240" s="35" t="s">
        <v>607</v>
      </c>
      <c r="F240" s="88"/>
      <c r="G240" s="40">
        <v>186</v>
      </c>
    </row>
    <row r="241" spans="1:7" ht="19.5" customHeight="1" x14ac:dyDescent="0.25">
      <c r="C241" s="81" t="s">
        <v>608</v>
      </c>
      <c r="D241" s="43" t="s">
        <v>609</v>
      </c>
      <c r="E241" s="35" t="s">
        <v>610</v>
      </c>
      <c r="F241" s="36" t="s">
        <v>595</v>
      </c>
      <c r="G241" s="40">
        <v>265.35000000000002</v>
      </c>
    </row>
    <row r="242" spans="1:7" ht="20.25" customHeight="1" x14ac:dyDescent="0.25">
      <c r="C242" s="81" t="s">
        <v>611</v>
      </c>
      <c r="D242" s="43" t="s">
        <v>612</v>
      </c>
      <c r="E242" s="35" t="s">
        <v>613</v>
      </c>
      <c r="F242" s="36" t="s">
        <v>595</v>
      </c>
      <c r="G242" s="40">
        <v>328.35</v>
      </c>
    </row>
    <row r="243" spans="1:7" ht="13.5" customHeight="1" x14ac:dyDescent="0.25">
      <c r="C243" s="89"/>
      <c r="D243" s="88"/>
      <c r="E243" s="88"/>
      <c r="F243" s="88"/>
      <c r="G243" s="40"/>
    </row>
    <row r="244" spans="1:7" ht="18" x14ac:dyDescent="0.25">
      <c r="C244" s="58" t="s">
        <v>614</v>
      </c>
      <c r="D244" s="43" t="s">
        <v>615</v>
      </c>
      <c r="E244" s="35" t="s">
        <v>616</v>
      </c>
      <c r="F244" s="36" t="s">
        <v>170</v>
      </c>
      <c r="G244" s="40">
        <v>191.04</v>
      </c>
    </row>
    <row r="245" spans="1:7" ht="21.75" customHeight="1" x14ac:dyDescent="0.25">
      <c r="C245" s="90" t="s">
        <v>617</v>
      </c>
      <c r="D245" s="43" t="s">
        <v>618</v>
      </c>
      <c r="E245" s="35" t="s">
        <v>619</v>
      </c>
      <c r="F245" s="36" t="s">
        <v>170</v>
      </c>
      <c r="G245" s="40">
        <v>447.32</v>
      </c>
    </row>
    <row r="246" spans="1:7" ht="50.25" customHeight="1" x14ac:dyDescent="0.25">
      <c r="C246" s="81" t="s">
        <v>620</v>
      </c>
      <c r="D246" s="61" t="s">
        <v>621</v>
      </c>
      <c r="E246" s="35" t="s">
        <v>622</v>
      </c>
      <c r="F246" s="36" t="s">
        <v>170</v>
      </c>
      <c r="G246" s="40">
        <v>623.36</v>
      </c>
    </row>
    <row r="247" spans="1:7" ht="12" customHeight="1" x14ac:dyDescent="0.25">
      <c r="C247" s="81"/>
      <c r="D247" s="43"/>
      <c r="E247" s="35"/>
      <c r="F247" s="36"/>
      <c r="G247" s="40"/>
    </row>
    <row r="248" spans="1:7" ht="18" customHeight="1" x14ac:dyDescent="0.25">
      <c r="C248" s="58" t="s">
        <v>623</v>
      </c>
      <c r="D248" s="43" t="s">
        <v>624</v>
      </c>
      <c r="E248" s="35" t="s">
        <v>625</v>
      </c>
      <c r="F248" s="36" t="s">
        <v>148</v>
      </c>
      <c r="G248" s="40">
        <v>125.25</v>
      </c>
    </row>
    <row r="249" spans="1:7" ht="18" customHeight="1" x14ac:dyDescent="0.25">
      <c r="C249" s="359" t="s">
        <v>626</v>
      </c>
      <c r="D249" s="43" t="s">
        <v>627</v>
      </c>
      <c r="E249" s="35" t="s">
        <v>628</v>
      </c>
      <c r="F249" s="36" t="s">
        <v>148</v>
      </c>
      <c r="G249" s="40">
        <v>155.06</v>
      </c>
    </row>
    <row r="250" spans="1:7" ht="20.25" customHeight="1" x14ac:dyDescent="0.25">
      <c r="A250" s="9"/>
      <c r="B250" s="9"/>
      <c r="C250" s="356" t="s">
        <v>629</v>
      </c>
      <c r="D250" s="43" t="s">
        <v>630</v>
      </c>
      <c r="E250" s="35" t="s">
        <v>631</v>
      </c>
      <c r="F250" s="36" t="s">
        <v>148</v>
      </c>
      <c r="G250" s="40">
        <v>155.06</v>
      </c>
    </row>
    <row r="251" spans="1:7" ht="20.25" hidden="1" customHeight="1" x14ac:dyDescent="0.25">
      <c r="A251" s="9"/>
      <c r="B251" s="9"/>
      <c r="C251" s="359" t="s">
        <v>632</v>
      </c>
      <c r="D251" s="43" t="s">
        <v>633</v>
      </c>
      <c r="E251" s="35" t="s">
        <v>634</v>
      </c>
      <c r="F251" s="36" t="s">
        <v>635</v>
      </c>
      <c r="G251" s="40">
        <v>189.68</v>
      </c>
    </row>
    <row r="252" spans="1:7" ht="24" customHeight="1" x14ac:dyDescent="0.25">
      <c r="A252" s="91"/>
      <c r="B252" s="91"/>
      <c r="C252" s="359" t="s">
        <v>636</v>
      </c>
      <c r="D252" s="43" t="s">
        <v>637</v>
      </c>
      <c r="E252" s="35" t="s">
        <v>638</v>
      </c>
      <c r="F252" s="36" t="s">
        <v>635</v>
      </c>
      <c r="G252" s="40">
        <v>238.04</v>
      </c>
    </row>
    <row r="253" spans="1:7" ht="24" customHeight="1" x14ac:dyDescent="0.25">
      <c r="A253" s="91"/>
      <c r="B253" s="91"/>
      <c r="C253" s="359" t="s">
        <v>639</v>
      </c>
      <c r="D253" s="43" t="s">
        <v>640</v>
      </c>
      <c r="E253" s="35" t="s">
        <v>641</v>
      </c>
      <c r="F253" s="36"/>
      <c r="G253" s="40">
        <v>291.2</v>
      </c>
    </row>
    <row r="254" spans="1:7" ht="20.25" customHeight="1" x14ac:dyDescent="0.25">
      <c r="C254" s="81" t="s">
        <v>642</v>
      </c>
      <c r="D254" s="43" t="s">
        <v>643</v>
      </c>
      <c r="E254" s="35" t="s">
        <v>156</v>
      </c>
      <c r="F254" s="36" t="s">
        <v>148</v>
      </c>
      <c r="G254" s="40">
        <v>291.98</v>
      </c>
    </row>
    <row r="255" spans="1:7" ht="42" customHeight="1" x14ac:dyDescent="0.25">
      <c r="C255" s="81" t="s">
        <v>644</v>
      </c>
      <c r="D255" s="34" t="s">
        <v>645</v>
      </c>
      <c r="E255" s="35" t="s">
        <v>156</v>
      </c>
      <c r="F255" s="36" t="s">
        <v>646</v>
      </c>
      <c r="G255" s="40">
        <v>291.98</v>
      </c>
    </row>
    <row r="256" spans="1:7" ht="20.25" customHeight="1" x14ac:dyDescent="0.25">
      <c r="C256" s="81" t="s">
        <v>647</v>
      </c>
      <c r="D256" s="43" t="s">
        <v>648</v>
      </c>
      <c r="E256" s="35" t="s">
        <v>649</v>
      </c>
      <c r="F256" s="36" t="s">
        <v>598</v>
      </c>
      <c r="G256" s="40">
        <v>341.63</v>
      </c>
    </row>
    <row r="257" spans="1:7" ht="20.25" customHeight="1" x14ac:dyDescent="0.25">
      <c r="C257" s="58" t="s">
        <v>650</v>
      </c>
      <c r="D257" s="34" t="s">
        <v>651</v>
      </c>
      <c r="E257" s="35" t="s">
        <v>652</v>
      </c>
      <c r="F257" s="88"/>
      <c r="G257" s="40">
        <v>415.46</v>
      </c>
    </row>
    <row r="258" spans="1:7" ht="29.25" x14ac:dyDescent="0.25">
      <c r="C258" s="58" t="s">
        <v>653</v>
      </c>
      <c r="D258" s="34" t="s">
        <v>654</v>
      </c>
      <c r="E258" s="35" t="s">
        <v>655</v>
      </c>
      <c r="F258" s="88"/>
      <c r="G258" s="40">
        <v>576.15</v>
      </c>
    </row>
    <row r="259" spans="1:7" ht="23.25" customHeight="1" x14ac:dyDescent="0.25">
      <c r="C259" s="81" t="s">
        <v>656</v>
      </c>
      <c r="D259" s="43" t="s">
        <v>657</v>
      </c>
      <c r="E259" s="35" t="s">
        <v>658</v>
      </c>
      <c r="F259" s="36" t="s">
        <v>598</v>
      </c>
      <c r="G259" s="40">
        <v>389.85</v>
      </c>
    </row>
    <row r="260" spans="1:7" ht="23.25" customHeight="1" x14ac:dyDescent="0.25">
      <c r="C260" s="81" t="s">
        <v>659</v>
      </c>
      <c r="D260" s="43" t="s">
        <v>660</v>
      </c>
      <c r="E260" s="35" t="s">
        <v>661</v>
      </c>
      <c r="F260" s="36" t="s">
        <v>635</v>
      </c>
      <c r="G260" s="40">
        <v>325.83</v>
      </c>
    </row>
    <row r="261" spans="1:7" ht="50.25" customHeight="1" x14ac:dyDescent="0.25">
      <c r="C261" s="58" t="s">
        <v>662</v>
      </c>
      <c r="D261" s="34" t="s">
        <v>663</v>
      </c>
      <c r="E261" s="35" t="s">
        <v>664</v>
      </c>
      <c r="F261" s="36" t="s">
        <v>148</v>
      </c>
      <c r="G261" s="40">
        <v>110.09</v>
      </c>
    </row>
    <row r="262" spans="1:7" ht="51" customHeight="1" x14ac:dyDescent="0.25">
      <c r="C262" s="356" t="s">
        <v>665</v>
      </c>
      <c r="D262" s="34" t="s">
        <v>666</v>
      </c>
      <c r="E262" s="35" t="s">
        <v>667</v>
      </c>
      <c r="F262" s="36" t="s">
        <v>148</v>
      </c>
      <c r="G262" s="40">
        <v>136.88999999999999</v>
      </c>
    </row>
    <row r="263" spans="1:7" ht="21" customHeight="1" x14ac:dyDescent="0.25">
      <c r="A263" s="9"/>
      <c r="B263" s="9"/>
      <c r="C263" s="357" t="s">
        <v>669</v>
      </c>
      <c r="D263" s="34" t="s">
        <v>670</v>
      </c>
      <c r="E263" s="35" t="s">
        <v>668</v>
      </c>
      <c r="F263" s="36" t="s">
        <v>170</v>
      </c>
      <c r="G263" s="40">
        <v>219.59</v>
      </c>
    </row>
    <row r="264" spans="1:7" ht="34.5" customHeight="1" x14ac:dyDescent="0.25">
      <c r="A264" s="91"/>
      <c r="B264" s="91"/>
      <c r="C264" s="358" t="s">
        <v>671</v>
      </c>
      <c r="D264" s="34" t="s">
        <v>672</v>
      </c>
      <c r="E264" s="35" t="s">
        <v>673</v>
      </c>
      <c r="F264" s="36" t="s">
        <v>170</v>
      </c>
      <c r="G264" s="40">
        <v>247.26</v>
      </c>
    </row>
    <row r="265" spans="1:7" ht="23.25" customHeight="1" x14ac:dyDescent="0.25">
      <c r="A265" s="9"/>
      <c r="B265" s="9"/>
      <c r="C265" s="356" t="s">
        <v>674</v>
      </c>
      <c r="D265" s="43" t="s">
        <v>675</v>
      </c>
      <c r="E265" s="35" t="s">
        <v>676</v>
      </c>
      <c r="F265" s="36" t="s">
        <v>677</v>
      </c>
      <c r="G265" s="40">
        <v>36.24</v>
      </c>
    </row>
    <row r="266" spans="1:7" ht="35.25" customHeight="1" x14ac:dyDescent="0.25">
      <c r="C266" s="44" t="s">
        <v>683</v>
      </c>
      <c r="D266" s="43" t="s">
        <v>684</v>
      </c>
      <c r="E266" s="35" t="s">
        <v>685</v>
      </c>
      <c r="F266" s="36" t="s">
        <v>682</v>
      </c>
      <c r="G266" s="40">
        <v>61.95</v>
      </c>
    </row>
    <row r="267" spans="1:7" ht="22.5" customHeight="1" x14ac:dyDescent="0.25">
      <c r="C267" s="58" t="s">
        <v>686</v>
      </c>
      <c r="D267" s="43" t="s">
        <v>687</v>
      </c>
      <c r="E267" s="35" t="s">
        <v>688</v>
      </c>
      <c r="F267" s="36" t="s">
        <v>689</v>
      </c>
      <c r="G267" s="40">
        <v>44.58</v>
      </c>
    </row>
    <row r="268" spans="1:7" ht="22.5" customHeight="1" x14ac:dyDescent="0.25">
      <c r="C268" s="58" t="s">
        <v>690</v>
      </c>
      <c r="D268" s="43" t="s">
        <v>691</v>
      </c>
      <c r="E268" s="35" t="s">
        <v>692</v>
      </c>
      <c r="F268" s="36" t="s">
        <v>689</v>
      </c>
      <c r="G268" s="40">
        <v>74.540000000000006</v>
      </c>
    </row>
    <row r="269" spans="1:7" ht="23.25" customHeight="1" x14ac:dyDescent="0.25">
      <c r="C269" s="58" t="s">
        <v>693</v>
      </c>
      <c r="D269" s="43" t="s">
        <v>694</v>
      </c>
      <c r="E269" s="35" t="s">
        <v>695</v>
      </c>
      <c r="F269" s="36" t="s">
        <v>696</v>
      </c>
      <c r="G269" s="40">
        <v>70.37</v>
      </c>
    </row>
    <row r="270" spans="1:7" ht="18.75" customHeight="1" x14ac:dyDescent="0.25">
      <c r="C270" s="92" t="s">
        <v>697</v>
      </c>
      <c r="D270" s="46">
        <v>120155</v>
      </c>
      <c r="E270" s="35" t="s">
        <v>698</v>
      </c>
      <c r="F270" s="36" t="s">
        <v>699</v>
      </c>
      <c r="G270" s="40">
        <v>101.04</v>
      </c>
    </row>
    <row r="271" spans="1:7" ht="19.5" customHeight="1" x14ac:dyDescent="0.25">
      <c r="C271" s="92" t="s">
        <v>700</v>
      </c>
      <c r="D271" s="46">
        <v>120154</v>
      </c>
      <c r="E271" s="35" t="s">
        <v>701</v>
      </c>
      <c r="F271" s="36" t="s">
        <v>699</v>
      </c>
      <c r="G271" s="40">
        <v>110.81</v>
      </c>
    </row>
    <row r="272" spans="1:7" ht="18.75" customHeight="1" x14ac:dyDescent="0.25">
      <c r="C272" s="58" t="s">
        <v>702</v>
      </c>
      <c r="D272" s="43" t="s">
        <v>703</v>
      </c>
      <c r="E272" s="35" t="s">
        <v>704</v>
      </c>
      <c r="F272" s="36" t="s">
        <v>705</v>
      </c>
      <c r="G272" s="40">
        <v>126.63</v>
      </c>
    </row>
    <row r="273" spans="3:7" ht="18" customHeight="1" x14ac:dyDescent="0.25">
      <c r="C273" s="58" t="s">
        <v>706</v>
      </c>
      <c r="D273" s="43" t="s">
        <v>707</v>
      </c>
      <c r="E273" s="35" t="s">
        <v>708</v>
      </c>
      <c r="F273" s="36" t="s">
        <v>705</v>
      </c>
      <c r="G273" s="40">
        <v>146.15</v>
      </c>
    </row>
    <row r="274" spans="3:7" ht="19.5" customHeight="1" x14ac:dyDescent="0.25">
      <c r="C274" s="58" t="s">
        <v>709</v>
      </c>
      <c r="D274" s="43" t="s">
        <v>710</v>
      </c>
      <c r="E274" s="35" t="s">
        <v>711</v>
      </c>
      <c r="F274" s="36" t="s">
        <v>712</v>
      </c>
      <c r="G274" s="40">
        <v>420.44</v>
      </c>
    </row>
    <row r="275" spans="3:7" ht="39" customHeight="1" x14ac:dyDescent="0.25">
      <c r="C275" s="81" t="s">
        <v>713</v>
      </c>
      <c r="D275" s="43" t="s">
        <v>714</v>
      </c>
      <c r="E275" s="35" t="s">
        <v>715</v>
      </c>
      <c r="F275" s="36" t="s">
        <v>712</v>
      </c>
      <c r="G275" s="40">
        <v>581.51</v>
      </c>
    </row>
    <row r="276" spans="3:7" ht="21" customHeight="1" x14ac:dyDescent="0.25">
      <c r="C276" s="58" t="s">
        <v>716</v>
      </c>
      <c r="D276" s="43" t="s">
        <v>717</v>
      </c>
      <c r="E276" s="35" t="s">
        <v>711</v>
      </c>
      <c r="F276" s="36" t="s">
        <v>712</v>
      </c>
      <c r="G276" s="40">
        <v>605.04</v>
      </c>
    </row>
    <row r="277" spans="3:7" ht="24.75" customHeight="1" x14ac:dyDescent="0.25">
      <c r="C277" s="92" t="s">
        <v>718</v>
      </c>
      <c r="D277" s="34" t="s">
        <v>719</v>
      </c>
      <c r="E277" s="35" t="s">
        <v>173</v>
      </c>
      <c r="F277" s="36" t="s">
        <v>212</v>
      </c>
      <c r="G277" s="40">
        <v>817.07</v>
      </c>
    </row>
    <row r="278" spans="3:7" ht="25.5" customHeight="1" x14ac:dyDescent="0.25">
      <c r="C278" s="92" t="s">
        <v>720</v>
      </c>
      <c r="D278" s="34" t="s">
        <v>721</v>
      </c>
      <c r="E278" s="35" t="s">
        <v>722</v>
      </c>
      <c r="F278" s="36" t="s">
        <v>712</v>
      </c>
      <c r="G278" s="40">
        <v>847.47</v>
      </c>
    </row>
    <row r="279" spans="3:7" ht="21" customHeight="1" x14ac:dyDescent="0.25">
      <c r="C279" s="92" t="s">
        <v>720</v>
      </c>
      <c r="D279" s="93" t="s">
        <v>723</v>
      </c>
      <c r="E279" s="35" t="s">
        <v>724</v>
      </c>
      <c r="F279" s="94"/>
      <c r="G279" s="40">
        <v>1058.99</v>
      </c>
    </row>
    <row r="280" spans="3:7" ht="31.5" customHeight="1" thickBot="1" x14ac:dyDescent="0.3">
      <c r="C280" s="95" t="s">
        <v>725</v>
      </c>
      <c r="D280" s="96" t="s">
        <v>726</v>
      </c>
      <c r="E280" s="97" t="s">
        <v>727</v>
      </c>
      <c r="F280" s="98" t="s">
        <v>728</v>
      </c>
      <c r="G280" s="40">
        <v>1114.05</v>
      </c>
    </row>
    <row r="281" spans="3:7" ht="10.5" customHeight="1" x14ac:dyDescent="0.25">
      <c r="C281" s="2"/>
      <c r="D281" s="2"/>
      <c r="E281" s="2"/>
      <c r="F281" s="2"/>
    </row>
    <row r="282" spans="3:7" ht="37.5" customHeight="1" x14ac:dyDescent="0.3">
      <c r="C282" s="102" t="s">
        <v>729</v>
      </c>
      <c r="D282" s="102"/>
      <c r="E282" s="102"/>
      <c r="F282" s="103" t="s">
        <v>730</v>
      </c>
    </row>
    <row r="283" spans="3:7" ht="23.25" customHeight="1" x14ac:dyDescent="0.3">
      <c r="C283" s="102"/>
      <c r="D283" s="102"/>
      <c r="E283" s="102"/>
      <c r="F283" s="103"/>
    </row>
    <row r="284" spans="3:7" ht="42.75" customHeight="1" x14ac:dyDescent="0.3">
      <c r="C284" s="103" t="s">
        <v>731</v>
      </c>
      <c r="D284" s="103"/>
      <c r="E284" s="103"/>
      <c r="F284" s="103" t="s">
        <v>732</v>
      </c>
    </row>
    <row r="285" spans="3:7" ht="15.75" customHeight="1" x14ac:dyDescent="0.3">
      <c r="C285" s="103"/>
      <c r="D285" s="103"/>
      <c r="E285" s="103"/>
      <c r="F285" s="103"/>
    </row>
    <row r="286" spans="3:7" ht="39" customHeight="1" x14ac:dyDescent="0.3">
      <c r="C286" s="102" t="s">
        <v>733</v>
      </c>
      <c r="D286" s="102"/>
      <c r="E286" s="102"/>
      <c r="F286" s="103" t="s">
        <v>734</v>
      </c>
    </row>
    <row r="287" spans="3:7" ht="12.75" customHeight="1" x14ac:dyDescent="0.3">
      <c r="C287" s="102"/>
      <c r="D287" s="102"/>
      <c r="E287" s="102"/>
      <c r="F287" s="103"/>
    </row>
    <row r="288" spans="3:7" ht="51" customHeight="1" x14ac:dyDescent="0.3">
      <c r="C288" s="102" t="s">
        <v>736</v>
      </c>
      <c r="D288" s="103"/>
      <c r="E288" s="103"/>
      <c r="F288" s="103" t="s">
        <v>737</v>
      </c>
    </row>
    <row r="289" spans="5:5" ht="18.75" customHeight="1" x14ac:dyDescent="0.2"/>
    <row r="292" spans="5:5" ht="12.75" customHeight="1" x14ac:dyDescent="0.2">
      <c r="E292" s="23"/>
    </row>
    <row r="899" s="9" customFormat="1" ht="12.75" customHeight="1" x14ac:dyDescent="0.2"/>
    <row r="900" s="9" customFormat="1" ht="12.75" customHeight="1" x14ac:dyDescent="0.2"/>
    <row r="901" s="9" customFormat="1" ht="12.75" customHeight="1" x14ac:dyDescent="0.2"/>
    <row r="902" s="9" customFormat="1" ht="12.75" customHeight="1" x14ac:dyDescent="0.2"/>
    <row r="903" s="9" customFormat="1" ht="12.75" customHeight="1" x14ac:dyDescent="0.2"/>
    <row r="904" s="9" customFormat="1" ht="12.75" customHeight="1" x14ac:dyDescent="0.2"/>
    <row r="905" s="9" customFormat="1" ht="12.75" customHeight="1" x14ac:dyDescent="0.2"/>
    <row r="906" s="9" customFormat="1" ht="12.75" customHeight="1" x14ac:dyDescent="0.2"/>
    <row r="907" s="9" customFormat="1" ht="12.75" customHeight="1" x14ac:dyDescent="0.2"/>
    <row r="908" s="9" customFormat="1" ht="12.75" customHeight="1" x14ac:dyDescent="0.2"/>
    <row r="909" s="9" customFormat="1" ht="12.75" customHeight="1" x14ac:dyDescent="0.2"/>
    <row r="910" s="9" customFormat="1" ht="12.75" customHeight="1" x14ac:dyDescent="0.2"/>
    <row r="911" s="9" customFormat="1" ht="12.75" customHeight="1" x14ac:dyDescent="0.2"/>
    <row r="912" s="9" customFormat="1" ht="12.75" customHeight="1" x14ac:dyDescent="0.2"/>
    <row r="913" spans="3:6" ht="12.75" customHeight="1" x14ac:dyDescent="0.2">
      <c r="C913" s="9"/>
      <c r="D913" s="9"/>
      <c r="E913" s="9"/>
      <c r="F913" s="9"/>
    </row>
    <row r="914" spans="3:6" ht="12.75" customHeight="1" x14ac:dyDescent="0.2">
      <c r="C914" s="9"/>
      <c r="D914" s="9"/>
      <c r="E914" s="9"/>
      <c r="F914" s="9"/>
    </row>
    <row r="915" spans="3:6" s="9" customFormat="1" ht="12.75" customHeight="1" x14ac:dyDescent="0.2"/>
    <row r="916" spans="3:6" s="9" customFormat="1" ht="12.75" customHeight="1" x14ac:dyDescent="0.2"/>
    <row r="917" spans="3:6" s="9" customFormat="1" ht="12.75" customHeight="1" x14ac:dyDescent="0.2"/>
    <row r="918" spans="3:6" s="9" customFormat="1" ht="12.75" customHeight="1" x14ac:dyDescent="0.2"/>
    <row r="919" spans="3:6" s="9" customFormat="1" ht="12.75" customHeight="1" x14ac:dyDescent="0.2"/>
    <row r="920" spans="3:6" s="9" customFormat="1" ht="12.75" customHeight="1" x14ac:dyDescent="0.2"/>
  </sheetData>
  <pageMargins left="0.51181102362204722" right="0.31496062992125984" top="0.27559055118110237" bottom="0.19685039370078741" header="0.31496062992125984" footer="0.31496062992125984"/>
  <pageSetup paperSize="9" scale="60" fitToHeight="0" orientation="portrait" horizontalDpi="300" verticalDpi="300" r:id="rId1"/>
  <headerFooter alignWithMargins="0"/>
  <rowBreaks count="1" manualBreakCount="1">
    <brk id="29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1038"/>
  <sheetViews>
    <sheetView tabSelected="1" topLeftCell="A26" zoomScale="79" zoomScaleNormal="79" workbookViewId="0">
      <selection activeCell="B399" sqref="B399"/>
    </sheetView>
  </sheetViews>
  <sheetFormatPr defaultRowHeight="26.25" customHeight="1" x14ac:dyDescent="0.2"/>
  <cols>
    <col min="1" max="1" width="15.85546875" style="279" customWidth="1"/>
    <col min="2" max="2" width="67.85546875" style="279" customWidth="1"/>
    <col min="3" max="3" width="17" style="278" customWidth="1"/>
    <col min="4" max="4" width="21.140625" style="279" customWidth="1"/>
    <col min="5" max="5" width="16.7109375" style="279" customWidth="1"/>
    <col min="6" max="16384" width="9.140625" style="279"/>
  </cols>
  <sheetData>
    <row r="1" spans="2:5" ht="26.25" customHeight="1" x14ac:dyDescent="0.2">
      <c r="B1" s="277"/>
    </row>
    <row r="2" spans="2:5" ht="26.25" customHeight="1" x14ac:dyDescent="0.3">
      <c r="B2" s="280"/>
      <c r="C2" s="281"/>
      <c r="D2" s="283" t="s">
        <v>0</v>
      </c>
      <c r="E2" s="285"/>
    </row>
    <row r="3" spans="2:5" ht="26.25" customHeight="1" x14ac:dyDescent="0.2">
      <c r="B3" s="280"/>
      <c r="C3" s="281"/>
      <c r="E3" s="285"/>
    </row>
    <row r="4" spans="2:5" ht="26.25" customHeight="1" x14ac:dyDescent="0.3">
      <c r="B4" s="286"/>
      <c r="C4" s="283" t="s">
        <v>0</v>
      </c>
      <c r="E4" s="285"/>
    </row>
    <row r="5" spans="2:5" ht="26.25" customHeight="1" x14ac:dyDescent="0.3">
      <c r="B5" s="282"/>
      <c r="C5" s="287" t="s">
        <v>738</v>
      </c>
      <c r="E5" s="285"/>
    </row>
    <row r="6" spans="2:5" ht="26.25" customHeight="1" x14ac:dyDescent="0.3">
      <c r="B6" s="282"/>
      <c r="C6" s="289"/>
      <c r="D6" s="284" t="s">
        <v>2</v>
      </c>
    </row>
    <row r="7" spans="2:5" ht="26.25" customHeight="1" x14ac:dyDescent="0.25">
      <c r="B7" s="282"/>
      <c r="C7" s="290" t="s">
        <v>739</v>
      </c>
      <c r="D7" s="292" t="s">
        <v>740</v>
      </c>
    </row>
    <row r="8" spans="2:5" ht="26.25" customHeight="1" x14ac:dyDescent="0.25">
      <c r="B8" s="282"/>
      <c r="C8" s="281"/>
      <c r="D8" s="291"/>
    </row>
    <row r="9" spans="2:5" ht="36" customHeight="1" x14ac:dyDescent="0.3">
      <c r="B9" s="293" t="s">
        <v>5</v>
      </c>
      <c r="C9" s="288"/>
      <c r="D9" s="294"/>
    </row>
    <row r="10" spans="2:5" ht="26.25" customHeight="1" x14ac:dyDescent="0.25">
      <c r="B10" s="278"/>
      <c r="C10" s="288"/>
      <c r="D10" s="288"/>
    </row>
    <row r="11" spans="2:5" ht="26.25" customHeight="1" x14ac:dyDescent="0.3">
      <c r="B11" s="295" t="s">
        <v>742</v>
      </c>
      <c r="C11" s="295"/>
      <c r="D11" s="294"/>
    </row>
    <row r="12" spans="2:5" ht="26.25" customHeight="1" x14ac:dyDescent="0.25">
      <c r="B12" s="296"/>
      <c r="C12" s="288"/>
      <c r="D12" s="288"/>
    </row>
    <row r="13" spans="2:5" ht="61.5" customHeight="1" x14ac:dyDescent="0.25">
      <c r="B13" s="297" t="s">
        <v>743</v>
      </c>
      <c r="C13" s="298"/>
      <c r="D13" s="299"/>
      <c r="E13" s="299"/>
    </row>
    <row r="14" spans="2:5" ht="26.25" customHeight="1" x14ac:dyDescent="0.25">
      <c r="B14" s="282"/>
      <c r="C14" s="281"/>
      <c r="D14" s="296"/>
    </row>
    <row r="15" spans="2:5" ht="26.25" customHeight="1" thickBot="1" x14ac:dyDescent="0.25">
      <c r="B15" s="300" t="s">
        <v>8</v>
      </c>
      <c r="C15" s="301"/>
      <c r="D15" s="279" t="s">
        <v>744</v>
      </c>
    </row>
    <row r="16" spans="2:5" ht="59.25" customHeight="1" thickBot="1" x14ac:dyDescent="0.3">
      <c r="B16" s="302" t="s">
        <v>12</v>
      </c>
      <c r="C16" s="303" t="s">
        <v>13</v>
      </c>
      <c r="D16" s="304" t="s">
        <v>14</v>
      </c>
      <c r="E16" s="305" t="s">
        <v>18</v>
      </c>
    </row>
    <row r="17" spans="1:5" ht="26.25" customHeight="1" x14ac:dyDescent="0.2">
      <c r="B17" s="306"/>
      <c r="C17" s="307"/>
      <c r="D17" s="308"/>
      <c r="E17" s="309"/>
    </row>
    <row r="18" spans="1:5" ht="26.25" customHeight="1" x14ac:dyDescent="0.25">
      <c r="B18" s="310" t="s">
        <v>747</v>
      </c>
      <c r="C18" s="311" t="s">
        <v>748</v>
      </c>
      <c r="D18" s="312" t="s">
        <v>749</v>
      </c>
      <c r="E18" s="313">
        <v>12.98</v>
      </c>
    </row>
    <row r="19" spans="1:5" ht="26.25" customHeight="1" x14ac:dyDescent="0.25">
      <c r="B19" s="314" t="s">
        <v>750</v>
      </c>
      <c r="C19" s="311" t="s">
        <v>751</v>
      </c>
      <c r="D19" s="312" t="s">
        <v>752</v>
      </c>
      <c r="E19" s="313">
        <v>22.26</v>
      </c>
    </row>
    <row r="20" spans="1:5" ht="26.25" customHeight="1" x14ac:dyDescent="0.25">
      <c r="B20" s="314" t="s">
        <v>750</v>
      </c>
      <c r="C20" s="311" t="s">
        <v>753</v>
      </c>
      <c r="D20" s="312" t="s">
        <v>754</v>
      </c>
      <c r="E20" s="313">
        <v>24.21</v>
      </c>
    </row>
    <row r="21" spans="1:5" ht="26.25" customHeight="1" x14ac:dyDescent="0.25">
      <c r="B21" s="314" t="s">
        <v>755</v>
      </c>
      <c r="C21" s="311" t="s">
        <v>756</v>
      </c>
      <c r="D21" s="315" t="s">
        <v>757</v>
      </c>
      <c r="E21" s="313">
        <v>26.55</v>
      </c>
    </row>
    <row r="22" spans="1:5" ht="26.25" customHeight="1" x14ac:dyDescent="0.25">
      <c r="B22" s="314" t="s">
        <v>758</v>
      </c>
      <c r="C22" s="311" t="s">
        <v>756</v>
      </c>
      <c r="D22" s="315" t="s">
        <v>759</v>
      </c>
      <c r="E22" s="313">
        <v>27.59</v>
      </c>
    </row>
    <row r="23" spans="1:5" ht="26.25" customHeight="1" x14ac:dyDescent="0.25">
      <c r="B23" s="310" t="s">
        <v>760</v>
      </c>
      <c r="C23" s="311" t="s">
        <v>756</v>
      </c>
      <c r="D23" s="312" t="s">
        <v>761</v>
      </c>
      <c r="E23" s="313">
        <v>30.2</v>
      </c>
    </row>
    <row r="24" spans="1:5" ht="26.25" customHeight="1" x14ac:dyDescent="0.25">
      <c r="B24" s="310" t="s">
        <v>762</v>
      </c>
      <c r="C24" s="311" t="s">
        <v>756</v>
      </c>
      <c r="D24" s="312" t="s">
        <v>763</v>
      </c>
      <c r="E24" s="313">
        <v>31.37</v>
      </c>
    </row>
    <row r="25" spans="1:5" ht="26.25" customHeight="1" x14ac:dyDescent="0.25">
      <c r="B25" s="310" t="s">
        <v>764</v>
      </c>
      <c r="C25" s="311" t="s">
        <v>756</v>
      </c>
      <c r="D25" s="312" t="s">
        <v>765</v>
      </c>
      <c r="E25" s="313">
        <v>31.97</v>
      </c>
    </row>
    <row r="26" spans="1:5" ht="26.25" customHeight="1" x14ac:dyDescent="0.25">
      <c r="B26" s="310" t="s">
        <v>766</v>
      </c>
      <c r="C26" s="311" t="s">
        <v>756</v>
      </c>
      <c r="D26" s="317"/>
      <c r="E26" s="313">
        <v>33.799999999999997</v>
      </c>
    </row>
    <row r="27" spans="1:5" ht="26.25" customHeight="1" x14ac:dyDescent="0.25">
      <c r="B27" s="314" t="s">
        <v>767</v>
      </c>
      <c r="C27" s="311" t="s">
        <v>756</v>
      </c>
      <c r="D27" s="312" t="s">
        <v>768</v>
      </c>
      <c r="E27" s="313">
        <v>33.68</v>
      </c>
    </row>
    <row r="28" spans="1:5" ht="26.25" customHeight="1" x14ac:dyDescent="0.25">
      <c r="B28" s="310" t="s">
        <v>769</v>
      </c>
      <c r="C28" s="311" t="s">
        <v>756</v>
      </c>
      <c r="D28" s="312" t="s">
        <v>770</v>
      </c>
      <c r="E28" s="313">
        <v>33.86</v>
      </c>
    </row>
    <row r="29" spans="1:5" ht="26.25" customHeight="1" x14ac:dyDescent="0.25">
      <c r="B29" s="314" t="s">
        <v>771</v>
      </c>
      <c r="C29" s="311" t="s">
        <v>756</v>
      </c>
      <c r="D29" s="312" t="s">
        <v>772</v>
      </c>
      <c r="E29" s="313">
        <v>35.67</v>
      </c>
    </row>
    <row r="30" spans="1:5" ht="26.25" customHeight="1" x14ac:dyDescent="0.25">
      <c r="B30" s="314" t="s">
        <v>773</v>
      </c>
      <c r="C30" s="311" t="s">
        <v>756</v>
      </c>
      <c r="D30" s="312" t="s">
        <v>774</v>
      </c>
      <c r="E30" s="313">
        <v>36.799999999999997</v>
      </c>
    </row>
    <row r="31" spans="1:5" ht="26.25" customHeight="1" x14ac:dyDescent="0.25">
      <c r="B31" s="335" t="s">
        <v>775</v>
      </c>
      <c r="C31" s="311" t="s">
        <v>756</v>
      </c>
      <c r="D31" s="312" t="s">
        <v>776</v>
      </c>
      <c r="E31" s="313">
        <v>38.94</v>
      </c>
    </row>
    <row r="32" spans="1:5" ht="26.25" customHeight="1" x14ac:dyDescent="0.25">
      <c r="A32" s="300"/>
      <c r="B32" s="335" t="s">
        <v>777</v>
      </c>
      <c r="C32" s="311" t="s">
        <v>756</v>
      </c>
      <c r="D32" s="312" t="s">
        <v>774</v>
      </c>
      <c r="E32" s="313">
        <v>39.56</v>
      </c>
    </row>
    <row r="33" spans="1:5" ht="26.25" customHeight="1" x14ac:dyDescent="0.25">
      <c r="A33" s="347"/>
      <c r="B33" s="348" t="s">
        <v>778</v>
      </c>
      <c r="C33" s="311" t="s">
        <v>756</v>
      </c>
      <c r="D33" s="312" t="s">
        <v>774</v>
      </c>
      <c r="E33" s="313">
        <v>41.43</v>
      </c>
    </row>
    <row r="34" spans="1:5" ht="26.25" customHeight="1" x14ac:dyDescent="0.25">
      <c r="A34" s="300"/>
      <c r="B34" s="335" t="s">
        <v>779</v>
      </c>
      <c r="C34" s="311" t="s">
        <v>756</v>
      </c>
      <c r="D34" s="312" t="s">
        <v>780</v>
      </c>
      <c r="E34" s="313">
        <v>42.45</v>
      </c>
    </row>
    <row r="35" spans="1:5" ht="26.25" customHeight="1" x14ac:dyDescent="0.25">
      <c r="B35" s="314" t="s">
        <v>781</v>
      </c>
      <c r="C35" s="311" t="s">
        <v>756</v>
      </c>
      <c r="D35" s="312" t="s">
        <v>782</v>
      </c>
      <c r="E35" s="313">
        <v>42.95</v>
      </c>
    </row>
    <row r="36" spans="1:5" ht="26.25" customHeight="1" x14ac:dyDescent="0.25">
      <c r="B36" s="314" t="s">
        <v>783</v>
      </c>
      <c r="C36" s="311" t="s">
        <v>756</v>
      </c>
      <c r="D36" s="312" t="s">
        <v>782</v>
      </c>
      <c r="E36" s="313">
        <v>43.7</v>
      </c>
    </row>
    <row r="37" spans="1:5" ht="26.25" customHeight="1" x14ac:dyDescent="0.25">
      <c r="B37" s="314" t="s">
        <v>784</v>
      </c>
      <c r="C37" s="311" t="s">
        <v>756</v>
      </c>
      <c r="D37" s="312" t="s">
        <v>785</v>
      </c>
      <c r="E37" s="313">
        <v>44.09</v>
      </c>
    </row>
    <row r="38" spans="1:5" ht="26.25" customHeight="1" x14ac:dyDescent="0.25">
      <c r="B38" s="314" t="s">
        <v>786</v>
      </c>
      <c r="C38" s="311" t="s">
        <v>756</v>
      </c>
      <c r="D38" s="312" t="s">
        <v>787</v>
      </c>
      <c r="E38" s="313">
        <v>44.45</v>
      </c>
    </row>
    <row r="39" spans="1:5" ht="26.25" customHeight="1" x14ac:dyDescent="0.25">
      <c r="B39" s="314" t="s">
        <v>788</v>
      </c>
      <c r="C39" s="311" t="s">
        <v>756</v>
      </c>
      <c r="D39" s="312" t="s">
        <v>789</v>
      </c>
      <c r="E39" s="313">
        <v>45.56</v>
      </c>
    </row>
    <row r="40" spans="1:5" ht="26.25" customHeight="1" x14ac:dyDescent="0.25">
      <c r="B40" s="314" t="s">
        <v>790</v>
      </c>
      <c r="C40" s="311" t="s">
        <v>756</v>
      </c>
      <c r="D40" s="312" t="s">
        <v>791</v>
      </c>
      <c r="E40" s="313">
        <v>46.02</v>
      </c>
    </row>
    <row r="41" spans="1:5" ht="26.25" customHeight="1" x14ac:dyDescent="0.25">
      <c r="B41" s="314" t="s">
        <v>792</v>
      </c>
      <c r="C41" s="311" t="s">
        <v>756</v>
      </c>
      <c r="D41" s="312" t="s">
        <v>793</v>
      </c>
      <c r="E41" s="313">
        <v>47.13</v>
      </c>
    </row>
    <row r="42" spans="1:5" ht="26.25" customHeight="1" x14ac:dyDescent="0.25">
      <c r="B42" s="314" t="s">
        <v>794</v>
      </c>
      <c r="C42" s="311" t="s">
        <v>756</v>
      </c>
      <c r="D42" s="320" t="s">
        <v>795</v>
      </c>
      <c r="E42" s="313">
        <v>47.72</v>
      </c>
    </row>
    <row r="43" spans="1:5" ht="26.25" customHeight="1" x14ac:dyDescent="0.25">
      <c r="B43" s="314" t="s">
        <v>796</v>
      </c>
      <c r="C43" s="311" t="s">
        <v>756</v>
      </c>
      <c r="D43" s="312" t="s">
        <v>797</v>
      </c>
      <c r="E43" s="313">
        <v>47.9</v>
      </c>
    </row>
    <row r="44" spans="1:5" ht="26.25" customHeight="1" x14ac:dyDescent="0.25">
      <c r="B44" s="310" t="s">
        <v>798</v>
      </c>
      <c r="C44" s="311" t="s">
        <v>756</v>
      </c>
      <c r="D44" s="312" t="s">
        <v>799</v>
      </c>
      <c r="E44" s="313">
        <v>55.19</v>
      </c>
    </row>
    <row r="45" spans="1:5" ht="26.25" customHeight="1" x14ac:dyDescent="0.25">
      <c r="B45" s="310" t="s">
        <v>800</v>
      </c>
      <c r="C45" s="311" t="s">
        <v>756</v>
      </c>
      <c r="D45" s="312" t="s">
        <v>801</v>
      </c>
      <c r="E45" s="313">
        <v>86.07</v>
      </c>
    </row>
    <row r="46" spans="1:5" ht="16.5" customHeight="1" x14ac:dyDescent="0.25">
      <c r="B46" s="310"/>
      <c r="C46" s="311"/>
      <c r="D46" s="312"/>
      <c r="E46" s="313">
        <v>0</v>
      </c>
    </row>
    <row r="47" spans="1:5" ht="26.25" customHeight="1" x14ac:dyDescent="0.25">
      <c r="A47" s="321"/>
      <c r="B47" s="322" t="s">
        <v>802</v>
      </c>
      <c r="C47" s="323" t="s">
        <v>803</v>
      </c>
      <c r="D47" s="319" t="s">
        <v>804</v>
      </c>
      <c r="E47" s="313">
        <v>51.23</v>
      </c>
    </row>
    <row r="48" spans="1:5" ht="26.25" customHeight="1" x14ac:dyDescent="0.25">
      <c r="A48" s="321"/>
      <c r="B48" s="322" t="s">
        <v>805</v>
      </c>
      <c r="C48" s="323" t="s">
        <v>806</v>
      </c>
      <c r="D48" s="319" t="s">
        <v>807</v>
      </c>
      <c r="E48" s="313">
        <v>63.35</v>
      </c>
    </row>
    <row r="49" spans="1:5" ht="26.25" customHeight="1" x14ac:dyDescent="0.25">
      <c r="A49" s="321"/>
      <c r="B49" s="322" t="s">
        <v>808</v>
      </c>
      <c r="C49" s="323" t="s">
        <v>809</v>
      </c>
      <c r="D49" s="319" t="s">
        <v>810</v>
      </c>
      <c r="E49" s="313">
        <v>64.760000000000005</v>
      </c>
    </row>
    <row r="50" spans="1:5" ht="26.25" customHeight="1" x14ac:dyDescent="0.25">
      <c r="A50" s="321"/>
      <c r="B50" s="322" t="s">
        <v>811</v>
      </c>
      <c r="C50" s="323" t="s">
        <v>812</v>
      </c>
      <c r="D50" s="319" t="s">
        <v>813</v>
      </c>
      <c r="E50" s="313">
        <v>65.12</v>
      </c>
    </row>
    <row r="51" spans="1:5" ht="26.25" customHeight="1" x14ac:dyDescent="0.25">
      <c r="A51" s="321"/>
      <c r="B51" s="322" t="s">
        <v>814</v>
      </c>
      <c r="C51" s="323" t="s">
        <v>815</v>
      </c>
      <c r="D51" s="319" t="s">
        <v>816</v>
      </c>
      <c r="E51" s="313">
        <v>68.61</v>
      </c>
    </row>
    <row r="52" spans="1:5" ht="26.25" customHeight="1" x14ac:dyDescent="0.25">
      <c r="A52" s="321"/>
      <c r="B52" s="322" t="s">
        <v>817</v>
      </c>
      <c r="C52" s="323" t="s">
        <v>818</v>
      </c>
      <c r="D52" s="319" t="s">
        <v>819</v>
      </c>
      <c r="E52" s="313">
        <v>71.930000000000007</v>
      </c>
    </row>
    <row r="53" spans="1:5" ht="26.25" customHeight="1" x14ac:dyDescent="0.25">
      <c r="A53" s="321"/>
      <c r="B53" s="322" t="s">
        <v>820</v>
      </c>
      <c r="C53" s="311" t="s">
        <v>821</v>
      </c>
      <c r="D53" s="319" t="s">
        <v>822</v>
      </c>
      <c r="E53" s="313">
        <v>75.77</v>
      </c>
    </row>
    <row r="54" spans="1:5" ht="26.25" customHeight="1" x14ac:dyDescent="0.25">
      <c r="A54" s="321"/>
      <c r="B54" s="322" t="s">
        <v>823</v>
      </c>
      <c r="C54" s="323" t="s">
        <v>824</v>
      </c>
      <c r="D54" s="319" t="s">
        <v>825</v>
      </c>
      <c r="E54" s="313">
        <v>78.87</v>
      </c>
    </row>
    <row r="55" spans="1:5" ht="12" customHeight="1" x14ac:dyDescent="0.25">
      <c r="B55" s="322"/>
      <c r="C55" s="311"/>
      <c r="D55" s="316"/>
      <c r="E55" s="313">
        <v>0</v>
      </c>
    </row>
    <row r="56" spans="1:5" ht="26.25" customHeight="1" x14ac:dyDescent="0.25">
      <c r="B56" s="322" t="s">
        <v>826</v>
      </c>
      <c r="C56" s="311" t="s">
        <v>756</v>
      </c>
      <c r="D56" s="319"/>
      <c r="E56" s="313">
        <v>64.739999999999995</v>
      </c>
    </row>
    <row r="57" spans="1:5" ht="26.25" customHeight="1" x14ac:dyDescent="0.25">
      <c r="B57" s="322" t="s">
        <v>827</v>
      </c>
      <c r="C57" s="311" t="s">
        <v>756</v>
      </c>
      <c r="D57" s="319" t="s">
        <v>828</v>
      </c>
      <c r="E57" s="313">
        <v>69.23</v>
      </c>
    </row>
    <row r="58" spans="1:5" ht="26.25" customHeight="1" x14ac:dyDescent="0.25">
      <c r="B58" s="322" t="s">
        <v>829</v>
      </c>
      <c r="C58" s="311" t="s">
        <v>756</v>
      </c>
      <c r="D58" s="319" t="s">
        <v>830</v>
      </c>
      <c r="E58" s="313">
        <v>68.33</v>
      </c>
    </row>
    <row r="59" spans="1:5" ht="26.25" customHeight="1" x14ac:dyDescent="0.25">
      <c r="B59" s="322" t="s">
        <v>831</v>
      </c>
      <c r="C59" s="311" t="s">
        <v>756</v>
      </c>
      <c r="D59" s="319"/>
      <c r="E59" s="313">
        <v>95.07</v>
      </c>
    </row>
    <row r="60" spans="1:5" ht="26.25" customHeight="1" x14ac:dyDescent="0.25">
      <c r="B60" s="322" t="s">
        <v>832</v>
      </c>
      <c r="C60" s="311" t="s">
        <v>756</v>
      </c>
      <c r="D60" s="319" t="s">
        <v>833</v>
      </c>
      <c r="E60" s="313">
        <v>139.88</v>
      </c>
    </row>
    <row r="61" spans="1:5" ht="26.25" customHeight="1" x14ac:dyDescent="0.25">
      <c r="B61" s="322" t="s">
        <v>834</v>
      </c>
      <c r="C61" s="311" t="s">
        <v>835</v>
      </c>
      <c r="D61" s="319"/>
      <c r="E61" s="313">
        <v>147.09</v>
      </c>
    </row>
    <row r="62" spans="1:5" ht="37.5" customHeight="1" x14ac:dyDescent="0.25">
      <c r="B62" s="322" t="s">
        <v>836</v>
      </c>
      <c r="C62" s="311" t="s">
        <v>756</v>
      </c>
      <c r="D62" s="319" t="s">
        <v>837</v>
      </c>
      <c r="E62" s="313">
        <v>152.30000000000001</v>
      </c>
    </row>
    <row r="63" spans="1:5" ht="33.75" customHeight="1" x14ac:dyDescent="0.25">
      <c r="B63" s="322" t="s">
        <v>838</v>
      </c>
      <c r="C63" s="311" t="s">
        <v>756</v>
      </c>
      <c r="D63" s="319" t="s">
        <v>839</v>
      </c>
      <c r="E63" s="313">
        <v>158.04</v>
      </c>
    </row>
    <row r="64" spans="1:5" ht="36.75" customHeight="1" x14ac:dyDescent="0.25">
      <c r="B64" s="322" t="s">
        <v>840</v>
      </c>
      <c r="C64" s="311" t="s">
        <v>756</v>
      </c>
      <c r="D64" s="319" t="s">
        <v>841</v>
      </c>
      <c r="E64" s="313">
        <v>161.21</v>
      </c>
    </row>
    <row r="65" spans="1:5" ht="36" customHeight="1" x14ac:dyDescent="0.25">
      <c r="B65" s="322" t="s">
        <v>842</v>
      </c>
      <c r="C65" s="311" t="s">
        <v>756</v>
      </c>
      <c r="D65" s="319" t="s">
        <v>843</v>
      </c>
      <c r="E65" s="313">
        <v>161.21</v>
      </c>
    </row>
    <row r="66" spans="1:5" ht="36" customHeight="1" x14ac:dyDescent="0.25">
      <c r="B66" s="322" t="s">
        <v>844</v>
      </c>
      <c r="C66" s="311" t="s">
        <v>756</v>
      </c>
      <c r="D66" s="319" t="s">
        <v>841</v>
      </c>
      <c r="E66" s="313">
        <v>183.9</v>
      </c>
    </row>
    <row r="67" spans="1:5" ht="38.25" customHeight="1" x14ac:dyDescent="0.25">
      <c r="A67" s="324"/>
      <c r="B67" s="322" t="s">
        <v>845</v>
      </c>
      <c r="C67" s="311" t="s">
        <v>756</v>
      </c>
      <c r="D67" s="319"/>
      <c r="E67" s="313">
        <v>169.95</v>
      </c>
    </row>
    <row r="68" spans="1:5" ht="26.25" customHeight="1" x14ac:dyDescent="0.25">
      <c r="B68" s="322" t="s">
        <v>846</v>
      </c>
      <c r="C68" s="311" t="s">
        <v>756</v>
      </c>
      <c r="D68" s="319" t="s">
        <v>847</v>
      </c>
      <c r="E68" s="313">
        <v>179.04</v>
      </c>
    </row>
    <row r="69" spans="1:5" ht="34.5" customHeight="1" x14ac:dyDescent="0.25">
      <c r="B69" s="322" t="s">
        <v>848</v>
      </c>
      <c r="C69" s="311" t="s">
        <v>756</v>
      </c>
      <c r="D69" s="319" t="s">
        <v>849</v>
      </c>
      <c r="E69" s="313">
        <v>181.1</v>
      </c>
    </row>
    <row r="70" spans="1:5" ht="37.5" customHeight="1" x14ac:dyDescent="0.25">
      <c r="B70" s="322" t="s">
        <v>850</v>
      </c>
      <c r="C70" s="311" t="s">
        <v>756</v>
      </c>
      <c r="D70" s="319" t="s">
        <v>849</v>
      </c>
      <c r="E70" s="313">
        <v>241.37</v>
      </c>
    </row>
    <row r="71" spans="1:5" ht="36.75" customHeight="1" x14ac:dyDescent="0.25">
      <c r="B71" s="322" t="s">
        <v>851</v>
      </c>
      <c r="C71" s="311" t="s">
        <v>756</v>
      </c>
      <c r="D71" s="319" t="s">
        <v>852</v>
      </c>
      <c r="E71" s="313">
        <v>340.41</v>
      </c>
    </row>
    <row r="72" spans="1:5" ht="34.5" customHeight="1" x14ac:dyDescent="0.25">
      <c r="B72" s="322" t="s">
        <v>853</v>
      </c>
      <c r="C72" s="311" t="s">
        <v>756</v>
      </c>
      <c r="D72" s="319" t="s">
        <v>854</v>
      </c>
      <c r="E72" s="313">
        <v>209.96</v>
      </c>
    </row>
    <row r="73" spans="1:5" ht="34.5" customHeight="1" x14ac:dyDescent="0.25">
      <c r="B73" s="322" t="s">
        <v>855</v>
      </c>
      <c r="C73" s="311" t="s">
        <v>756</v>
      </c>
      <c r="D73" s="319" t="s">
        <v>856</v>
      </c>
      <c r="E73" s="313">
        <v>217.82</v>
      </c>
    </row>
    <row r="74" spans="1:5" ht="33.75" customHeight="1" x14ac:dyDescent="0.25">
      <c r="B74" s="322" t="s">
        <v>857</v>
      </c>
      <c r="C74" s="311" t="s">
        <v>756</v>
      </c>
      <c r="D74" s="319" t="s">
        <v>852</v>
      </c>
      <c r="E74" s="313">
        <v>340.41</v>
      </c>
    </row>
    <row r="75" spans="1:5" ht="34.5" customHeight="1" x14ac:dyDescent="0.25">
      <c r="B75" s="322" t="s">
        <v>858</v>
      </c>
      <c r="C75" s="311" t="s">
        <v>756</v>
      </c>
      <c r="D75" s="319" t="s">
        <v>852</v>
      </c>
      <c r="E75" s="313">
        <v>433.5</v>
      </c>
    </row>
    <row r="76" spans="1:5" ht="26.25" customHeight="1" x14ac:dyDescent="0.25">
      <c r="B76" s="322"/>
      <c r="C76" s="311"/>
      <c r="D76" s="319"/>
      <c r="E76" s="313"/>
    </row>
    <row r="77" spans="1:5" ht="33" customHeight="1" x14ac:dyDescent="0.25">
      <c r="B77" s="322" t="s">
        <v>859</v>
      </c>
      <c r="C77" s="311" t="s">
        <v>860</v>
      </c>
      <c r="D77" s="325" t="s">
        <v>861</v>
      </c>
      <c r="E77" s="313">
        <v>275.87</v>
      </c>
    </row>
    <row r="78" spans="1:5" ht="26.25" customHeight="1" x14ac:dyDescent="0.25">
      <c r="B78" s="322" t="s">
        <v>862</v>
      </c>
      <c r="C78" s="311" t="s">
        <v>860</v>
      </c>
      <c r="D78" s="325" t="s">
        <v>863</v>
      </c>
      <c r="E78" s="313">
        <v>432.06</v>
      </c>
    </row>
    <row r="79" spans="1:5" ht="13.5" customHeight="1" x14ac:dyDescent="0.25">
      <c r="B79" s="322"/>
      <c r="C79" s="323"/>
      <c r="D79" s="325"/>
      <c r="E79" s="313"/>
    </row>
    <row r="80" spans="1:5" ht="36.75" customHeight="1" x14ac:dyDescent="0.25">
      <c r="B80" s="314" t="s">
        <v>864</v>
      </c>
      <c r="C80" s="323" t="s">
        <v>865</v>
      </c>
      <c r="D80" s="312" t="s">
        <v>866</v>
      </c>
      <c r="E80" s="313">
        <v>32.840000000000003</v>
      </c>
    </row>
    <row r="81" spans="2:5" ht="33.75" customHeight="1" x14ac:dyDescent="0.25">
      <c r="B81" s="314" t="s">
        <v>867</v>
      </c>
      <c r="C81" s="323" t="s">
        <v>868</v>
      </c>
      <c r="D81" s="312" t="s">
        <v>866</v>
      </c>
      <c r="E81" s="313">
        <v>33.83</v>
      </c>
    </row>
    <row r="82" spans="2:5" ht="36.75" customHeight="1" x14ac:dyDescent="0.25">
      <c r="B82" s="314" t="s">
        <v>869</v>
      </c>
      <c r="C82" s="323" t="s">
        <v>870</v>
      </c>
      <c r="D82" s="312" t="s">
        <v>871</v>
      </c>
      <c r="E82" s="313">
        <v>62.61</v>
      </c>
    </row>
    <row r="83" spans="2:5" ht="38.25" customHeight="1" x14ac:dyDescent="0.25">
      <c r="B83" s="314" t="s">
        <v>872</v>
      </c>
      <c r="C83" s="323" t="s">
        <v>873</v>
      </c>
      <c r="D83" s="312" t="s">
        <v>874</v>
      </c>
      <c r="E83" s="313">
        <v>64.89</v>
      </c>
    </row>
    <row r="84" spans="2:5" ht="42.75" customHeight="1" x14ac:dyDescent="0.25">
      <c r="B84" s="314" t="s">
        <v>875</v>
      </c>
      <c r="C84" s="311" t="s">
        <v>876</v>
      </c>
      <c r="D84" s="312" t="s">
        <v>866</v>
      </c>
      <c r="E84" s="313">
        <v>36.72</v>
      </c>
    </row>
    <row r="85" spans="2:5" ht="53.25" customHeight="1" x14ac:dyDescent="0.25">
      <c r="B85" s="314" t="s">
        <v>877</v>
      </c>
      <c r="C85" s="311" t="s">
        <v>878</v>
      </c>
      <c r="D85" s="326" t="s">
        <v>866</v>
      </c>
      <c r="E85" s="313">
        <v>37.409999999999997</v>
      </c>
    </row>
    <row r="86" spans="2:5" ht="55.5" customHeight="1" x14ac:dyDescent="0.25">
      <c r="B86" s="314" t="s">
        <v>879</v>
      </c>
      <c r="C86" s="311" t="s">
        <v>880</v>
      </c>
      <c r="D86" s="326" t="s">
        <v>871</v>
      </c>
      <c r="E86" s="313">
        <v>118.83</v>
      </c>
    </row>
    <row r="87" spans="2:5" ht="56.25" customHeight="1" x14ac:dyDescent="0.25">
      <c r="B87" s="314" t="s">
        <v>881</v>
      </c>
      <c r="C87" s="311" t="s">
        <v>882</v>
      </c>
      <c r="D87" s="326" t="s">
        <v>874</v>
      </c>
      <c r="E87" s="313">
        <v>123.44</v>
      </c>
    </row>
    <row r="88" spans="2:5" ht="9" customHeight="1" x14ac:dyDescent="0.25">
      <c r="B88" s="322"/>
      <c r="C88" s="323"/>
      <c r="D88" s="319"/>
      <c r="E88" s="313"/>
    </row>
    <row r="89" spans="2:5" ht="43.5" customHeight="1" x14ac:dyDescent="0.25">
      <c r="B89" s="322" t="s">
        <v>883</v>
      </c>
      <c r="C89" s="311" t="s">
        <v>884</v>
      </c>
      <c r="D89" s="319" t="s">
        <v>885</v>
      </c>
      <c r="E89" s="313">
        <v>150.32</v>
      </c>
    </row>
    <row r="90" spans="2:5" ht="41.25" customHeight="1" x14ac:dyDescent="0.25">
      <c r="B90" s="322" t="s">
        <v>886</v>
      </c>
      <c r="C90" s="311" t="s">
        <v>887</v>
      </c>
      <c r="D90" s="319" t="s">
        <v>888</v>
      </c>
      <c r="E90" s="313">
        <v>195</v>
      </c>
    </row>
    <row r="91" spans="2:5" ht="26.25" customHeight="1" x14ac:dyDescent="0.25">
      <c r="B91" s="327" t="s">
        <v>889</v>
      </c>
      <c r="C91" s="311" t="s">
        <v>756</v>
      </c>
      <c r="D91" s="319" t="s">
        <v>890</v>
      </c>
      <c r="E91" s="313">
        <v>39.53</v>
      </c>
    </row>
    <row r="92" spans="2:5" ht="26.25" customHeight="1" x14ac:dyDescent="0.25">
      <c r="B92" s="322" t="s">
        <v>891</v>
      </c>
      <c r="C92" s="311" t="s">
        <v>756</v>
      </c>
      <c r="D92" s="319" t="s">
        <v>892</v>
      </c>
      <c r="E92" s="313">
        <v>57.08</v>
      </c>
    </row>
    <row r="93" spans="2:5" ht="26.25" customHeight="1" x14ac:dyDescent="0.25">
      <c r="B93" s="322" t="s">
        <v>893</v>
      </c>
      <c r="C93" s="323" t="s">
        <v>894</v>
      </c>
      <c r="D93" s="319" t="s">
        <v>895</v>
      </c>
      <c r="E93" s="313">
        <v>65.790000000000006</v>
      </c>
    </row>
    <row r="94" spans="2:5" ht="26.25" customHeight="1" x14ac:dyDescent="0.25">
      <c r="B94" s="322" t="s">
        <v>896</v>
      </c>
      <c r="C94" s="311" t="s">
        <v>756</v>
      </c>
      <c r="D94" s="325" t="s">
        <v>897</v>
      </c>
      <c r="E94" s="313">
        <v>86.93</v>
      </c>
    </row>
    <row r="95" spans="2:5" ht="26.25" customHeight="1" x14ac:dyDescent="0.25">
      <c r="B95" s="322" t="s">
        <v>898</v>
      </c>
      <c r="C95" s="311" t="s">
        <v>756</v>
      </c>
      <c r="D95" s="325" t="s">
        <v>899</v>
      </c>
      <c r="E95" s="313">
        <v>86.93</v>
      </c>
    </row>
    <row r="96" spans="2:5" ht="38.25" customHeight="1" x14ac:dyDescent="0.25">
      <c r="B96" s="322" t="s">
        <v>900</v>
      </c>
      <c r="C96" s="323" t="s">
        <v>901</v>
      </c>
      <c r="D96" s="319" t="s">
        <v>902</v>
      </c>
      <c r="E96" s="313">
        <v>115.17</v>
      </c>
    </row>
    <row r="97" spans="2:5" ht="35.25" customHeight="1" x14ac:dyDescent="0.25">
      <c r="B97" s="322" t="s">
        <v>903</v>
      </c>
      <c r="C97" s="323" t="s">
        <v>904</v>
      </c>
      <c r="D97" s="319"/>
      <c r="E97" s="313">
        <v>120.56</v>
      </c>
    </row>
    <row r="98" spans="2:5" ht="26.25" customHeight="1" x14ac:dyDescent="0.25">
      <c r="B98" s="322" t="s">
        <v>905</v>
      </c>
      <c r="C98" s="323" t="s">
        <v>906</v>
      </c>
      <c r="D98" s="325" t="s">
        <v>907</v>
      </c>
      <c r="E98" s="313">
        <v>129.87</v>
      </c>
    </row>
    <row r="99" spans="2:5" ht="26.25" customHeight="1" x14ac:dyDescent="0.25">
      <c r="B99" s="322" t="s">
        <v>908</v>
      </c>
      <c r="C99" s="323" t="s">
        <v>909</v>
      </c>
      <c r="D99" s="319" t="s">
        <v>910</v>
      </c>
      <c r="E99" s="313">
        <v>130.71</v>
      </c>
    </row>
    <row r="100" spans="2:5" ht="26.25" customHeight="1" x14ac:dyDescent="0.25">
      <c r="B100" s="322" t="s">
        <v>911</v>
      </c>
      <c r="C100" s="323" t="s">
        <v>912</v>
      </c>
      <c r="D100" s="319"/>
      <c r="E100" s="313">
        <v>136.08000000000001</v>
      </c>
    </row>
    <row r="101" spans="2:5" ht="26.25" customHeight="1" x14ac:dyDescent="0.25">
      <c r="B101" s="322" t="s">
        <v>913</v>
      </c>
      <c r="C101" s="311" t="s">
        <v>756</v>
      </c>
      <c r="D101" s="319" t="s">
        <v>914</v>
      </c>
      <c r="E101" s="313">
        <v>161.34</v>
      </c>
    </row>
    <row r="102" spans="2:5" ht="26.25" customHeight="1" x14ac:dyDescent="0.25">
      <c r="B102" s="322" t="s">
        <v>915</v>
      </c>
      <c r="C102" s="323" t="s">
        <v>916</v>
      </c>
      <c r="D102" s="319" t="s">
        <v>917</v>
      </c>
      <c r="E102" s="313">
        <v>173.37</v>
      </c>
    </row>
    <row r="103" spans="2:5" ht="26.25" customHeight="1" x14ac:dyDescent="0.25">
      <c r="B103" s="322" t="s">
        <v>918</v>
      </c>
      <c r="C103" s="311" t="s">
        <v>756</v>
      </c>
      <c r="D103" s="319" t="s">
        <v>919</v>
      </c>
      <c r="E103" s="313">
        <v>173.99</v>
      </c>
    </row>
    <row r="104" spans="2:5" ht="26.25" customHeight="1" x14ac:dyDescent="0.25">
      <c r="B104" s="322" t="s">
        <v>920</v>
      </c>
      <c r="C104" s="323" t="s">
        <v>921</v>
      </c>
      <c r="D104" s="319" t="s">
        <v>922</v>
      </c>
      <c r="E104" s="313">
        <v>189.93</v>
      </c>
    </row>
    <row r="105" spans="2:5" ht="26.25" customHeight="1" x14ac:dyDescent="0.25">
      <c r="B105" s="322" t="s">
        <v>923</v>
      </c>
      <c r="C105" s="311" t="s">
        <v>756</v>
      </c>
      <c r="D105" s="319"/>
      <c r="E105" s="313">
        <v>215.42</v>
      </c>
    </row>
    <row r="106" spans="2:5" ht="42" customHeight="1" x14ac:dyDescent="0.25">
      <c r="B106" s="322" t="s">
        <v>924</v>
      </c>
      <c r="C106" s="311" t="s">
        <v>756</v>
      </c>
      <c r="D106" s="319"/>
      <c r="E106" s="313">
        <v>222.17</v>
      </c>
    </row>
    <row r="107" spans="2:5" ht="26.25" customHeight="1" x14ac:dyDescent="0.25">
      <c r="B107" s="327" t="s">
        <v>925</v>
      </c>
      <c r="C107" s="323" t="s">
        <v>756</v>
      </c>
      <c r="D107" s="319" t="s">
        <v>926</v>
      </c>
      <c r="E107" s="313">
        <v>226.5</v>
      </c>
    </row>
    <row r="108" spans="2:5" ht="26.25" customHeight="1" x14ac:dyDescent="0.25">
      <c r="B108" s="327" t="s">
        <v>927</v>
      </c>
      <c r="C108" s="311" t="s">
        <v>928</v>
      </c>
      <c r="D108" s="319" t="s">
        <v>926</v>
      </c>
      <c r="E108" s="313">
        <v>226.5</v>
      </c>
    </row>
    <row r="109" spans="2:5" ht="26.25" customHeight="1" x14ac:dyDescent="0.25">
      <c r="B109" s="327" t="s">
        <v>929</v>
      </c>
      <c r="C109" s="311" t="s">
        <v>756</v>
      </c>
      <c r="D109" s="319" t="s">
        <v>930</v>
      </c>
      <c r="E109" s="313">
        <v>228.26</v>
      </c>
    </row>
    <row r="110" spans="2:5" ht="26.25" customHeight="1" x14ac:dyDescent="0.25">
      <c r="B110" s="327" t="s">
        <v>931</v>
      </c>
      <c r="C110" s="323" t="s">
        <v>932</v>
      </c>
      <c r="D110" s="319" t="s">
        <v>933</v>
      </c>
      <c r="E110" s="313">
        <v>234.69</v>
      </c>
    </row>
    <row r="111" spans="2:5" ht="26.25" customHeight="1" x14ac:dyDescent="0.25">
      <c r="B111" s="322" t="s">
        <v>934</v>
      </c>
      <c r="C111" s="323" t="s">
        <v>935</v>
      </c>
      <c r="D111" s="319" t="s">
        <v>936</v>
      </c>
      <c r="E111" s="313">
        <v>238.11</v>
      </c>
    </row>
    <row r="112" spans="2:5" ht="26.25" customHeight="1" x14ac:dyDescent="0.25">
      <c r="B112" s="322" t="s">
        <v>937</v>
      </c>
      <c r="C112" s="311" t="s">
        <v>938</v>
      </c>
      <c r="D112" s="319" t="s">
        <v>939</v>
      </c>
      <c r="E112" s="313">
        <v>248.39</v>
      </c>
    </row>
    <row r="113" spans="2:5" ht="41.25" customHeight="1" x14ac:dyDescent="0.25">
      <c r="B113" s="322" t="s">
        <v>940</v>
      </c>
      <c r="C113" s="311" t="s">
        <v>756</v>
      </c>
      <c r="D113" s="319" t="s">
        <v>939</v>
      </c>
      <c r="E113" s="313">
        <v>313.68</v>
      </c>
    </row>
    <row r="114" spans="2:5" ht="39" customHeight="1" x14ac:dyDescent="0.25">
      <c r="B114" s="322" t="s">
        <v>941</v>
      </c>
      <c r="C114" s="311" t="s">
        <v>756</v>
      </c>
      <c r="D114" s="319" t="s">
        <v>939</v>
      </c>
      <c r="E114" s="313">
        <v>327.39</v>
      </c>
    </row>
    <row r="115" spans="2:5" ht="40.5" customHeight="1" x14ac:dyDescent="0.25">
      <c r="B115" s="322" t="s">
        <v>942</v>
      </c>
      <c r="C115" s="311" t="s">
        <v>756</v>
      </c>
      <c r="D115" s="319" t="s">
        <v>939</v>
      </c>
      <c r="E115" s="313">
        <v>334.04</v>
      </c>
    </row>
    <row r="116" spans="2:5" ht="26.25" customHeight="1" x14ac:dyDescent="0.25">
      <c r="B116" s="322" t="s">
        <v>943</v>
      </c>
      <c r="C116" s="311" t="s">
        <v>756</v>
      </c>
      <c r="D116" s="319" t="s">
        <v>944</v>
      </c>
      <c r="E116" s="313">
        <v>265.76</v>
      </c>
    </row>
    <row r="117" spans="2:5" ht="26.25" customHeight="1" x14ac:dyDescent="0.25">
      <c r="B117" s="322" t="s">
        <v>945</v>
      </c>
      <c r="C117" s="311" t="s">
        <v>756</v>
      </c>
      <c r="D117" s="319" t="s">
        <v>946</v>
      </c>
      <c r="E117" s="313">
        <v>277.16000000000003</v>
      </c>
    </row>
    <row r="118" spans="2:5" ht="26.25" customHeight="1" x14ac:dyDescent="0.25">
      <c r="B118" s="322" t="s">
        <v>947</v>
      </c>
      <c r="C118" s="311" t="s">
        <v>756</v>
      </c>
      <c r="D118" s="319" t="s">
        <v>801</v>
      </c>
      <c r="E118" s="313">
        <v>295.11</v>
      </c>
    </row>
    <row r="119" spans="2:5" ht="42" customHeight="1" x14ac:dyDescent="0.25">
      <c r="B119" s="322" t="s">
        <v>948</v>
      </c>
      <c r="C119" s="311" t="s">
        <v>756</v>
      </c>
      <c r="D119" s="319"/>
      <c r="E119" s="313">
        <v>287.7</v>
      </c>
    </row>
    <row r="120" spans="2:5" ht="26.25" customHeight="1" x14ac:dyDescent="0.25">
      <c r="B120" s="322" t="s">
        <v>949</v>
      </c>
      <c r="C120" s="311" t="s">
        <v>756</v>
      </c>
      <c r="D120" s="319" t="s">
        <v>950</v>
      </c>
      <c r="E120" s="313">
        <v>304.92</v>
      </c>
    </row>
    <row r="121" spans="2:5" ht="41.25" customHeight="1" x14ac:dyDescent="0.25">
      <c r="B121" s="322" t="s">
        <v>951</v>
      </c>
      <c r="C121" s="311" t="s">
        <v>756</v>
      </c>
      <c r="D121" s="319"/>
      <c r="E121" s="313">
        <v>314.97000000000003</v>
      </c>
    </row>
    <row r="122" spans="2:5" ht="26.25" customHeight="1" x14ac:dyDescent="0.25">
      <c r="B122" s="322" t="s">
        <v>952</v>
      </c>
      <c r="C122" s="311" t="s">
        <v>756</v>
      </c>
      <c r="D122" s="319" t="s">
        <v>953</v>
      </c>
      <c r="E122" s="313">
        <v>334.76</v>
      </c>
    </row>
    <row r="123" spans="2:5" ht="26.25" customHeight="1" x14ac:dyDescent="0.25">
      <c r="B123" s="322" t="s">
        <v>954</v>
      </c>
      <c r="C123" s="311" t="s">
        <v>756</v>
      </c>
      <c r="D123" s="319" t="s">
        <v>955</v>
      </c>
      <c r="E123" s="313">
        <v>344.27</v>
      </c>
    </row>
    <row r="124" spans="2:5" ht="43.5" customHeight="1" x14ac:dyDescent="0.25">
      <c r="B124" s="322" t="s">
        <v>956</v>
      </c>
      <c r="C124" s="311" t="s">
        <v>756</v>
      </c>
      <c r="D124" s="319" t="s">
        <v>957</v>
      </c>
      <c r="E124" s="313">
        <v>370.11</v>
      </c>
    </row>
    <row r="125" spans="2:5" ht="48.75" customHeight="1" x14ac:dyDescent="0.25">
      <c r="B125" s="322" t="s">
        <v>958</v>
      </c>
      <c r="C125" s="311" t="s">
        <v>756</v>
      </c>
      <c r="D125" s="319" t="s">
        <v>957</v>
      </c>
      <c r="E125" s="313">
        <v>486.02</v>
      </c>
    </row>
    <row r="126" spans="2:5" ht="40.5" customHeight="1" x14ac:dyDescent="0.25">
      <c r="B126" s="322" t="s">
        <v>959</v>
      </c>
      <c r="C126" s="323" t="s">
        <v>960</v>
      </c>
      <c r="D126" s="319" t="s">
        <v>936</v>
      </c>
      <c r="E126" s="313">
        <v>450.93</v>
      </c>
    </row>
    <row r="127" spans="2:5" ht="46.5" customHeight="1" x14ac:dyDescent="0.25">
      <c r="B127" s="322" t="s">
        <v>961</v>
      </c>
      <c r="C127" s="323" t="s">
        <v>962</v>
      </c>
      <c r="D127" s="319" t="s">
        <v>963</v>
      </c>
      <c r="E127" s="313">
        <v>586.94000000000005</v>
      </c>
    </row>
    <row r="128" spans="2:5" ht="26.25" customHeight="1" x14ac:dyDescent="0.25">
      <c r="B128" s="322" t="s">
        <v>964</v>
      </c>
      <c r="C128" s="323" t="s">
        <v>449</v>
      </c>
      <c r="D128" s="319" t="s">
        <v>963</v>
      </c>
      <c r="E128" s="313">
        <v>717.36</v>
      </c>
    </row>
    <row r="129" spans="1:5" ht="40.5" customHeight="1" x14ac:dyDescent="0.25">
      <c r="B129" s="322" t="s">
        <v>965</v>
      </c>
      <c r="C129" s="323" t="s">
        <v>452</v>
      </c>
      <c r="D129" s="319" t="s">
        <v>963</v>
      </c>
      <c r="E129" s="313">
        <v>717.36</v>
      </c>
    </row>
    <row r="130" spans="1:5" ht="38.25" customHeight="1" x14ac:dyDescent="0.25">
      <c r="B130" s="322" t="s">
        <v>966</v>
      </c>
      <c r="C130" s="323" t="s">
        <v>967</v>
      </c>
      <c r="D130" s="319" t="s">
        <v>963</v>
      </c>
      <c r="E130" s="313">
        <v>850.31</v>
      </c>
    </row>
    <row r="131" spans="1:5" ht="38.25" customHeight="1" x14ac:dyDescent="0.25">
      <c r="B131" s="322" t="s">
        <v>968</v>
      </c>
      <c r="C131" s="323" t="s">
        <v>969</v>
      </c>
      <c r="D131" s="319" t="s">
        <v>963</v>
      </c>
      <c r="E131" s="313">
        <v>850.31</v>
      </c>
    </row>
    <row r="132" spans="1:5" ht="26.25" customHeight="1" x14ac:dyDescent="0.25">
      <c r="B132" s="322" t="s">
        <v>1820</v>
      </c>
      <c r="C132" s="311" t="s">
        <v>756</v>
      </c>
      <c r="D132" s="319" t="s">
        <v>970</v>
      </c>
      <c r="E132" s="313">
        <v>333.72</v>
      </c>
    </row>
    <row r="133" spans="1:5" ht="26.25" customHeight="1" x14ac:dyDescent="0.25">
      <c r="A133" s="324"/>
      <c r="B133" s="322" t="s">
        <v>971</v>
      </c>
      <c r="C133" s="311" t="s">
        <v>756</v>
      </c>
      <c r="D133" s="319"/>
      <c r="E133" s="313">
        <v>309</v>
      </c>
    </row>
    <row r="134" spans="1:5" ht="26.25" customHeight="1" x14ac:dyDescent="0.25">
      <c r="B134" s="322" t="s">
        <v>972</v>
      </c>
      <c r="C134" s="311" t="s">
        <v>756</v>
      </c>
      <c r="D134" s="319" t="s">
        <v>970</v>
      </c>
      <c r="E134" s="313">
        <v>410.43</v>
      </c>
    </row>
    <row r="135" spans="1:5" ht="26.25" customHeight="1" x14ac:dyDescent="0.25">
      <c r="B135" s="322" t="s">
        <v>973</v>
      </c>
      <c r="C135" s="311" t="s">
        <v>756</v>
      </c>
      <c r="D135" s="319"/>
      <c r="E135" s="313">
        <v>28.1</v>
      </c>
    </row>
    <row r="136" spans="1:5" ht="34.5" customHeight="1" x14ac:dyDescent="0.25">
      <c r="B136" s="322" t="s">
        <v>974</v>
      </c>
      <c r="C136" s="311" t="s">
        <v>756</v>
      </c>
      <c r="D136" s="325" t="s">
        <v>975</v>
      </c>
      <c r="E136" s="313">
        <v>41.07</v>
      </c>
    </row>
    <row r="137" spans="1:5" ht="41.25" customHeight="1" x14ac:dyDescent="0.25">
      <c r="B137" s="322" t="s">
        <v>976</v>
      </c>
      <c r="C137" s="311" t="s">
        <v>756</v>
      </c>
      <c r="D137" s="319"/>
      <c r="E137" s="313">
        <v>46.22</v>
      </c>
    </row>
    <row r="138" spans="1:5" ht="36.75" customHeight="1" x14ac:dyDescent="0.25">
      <c r="B138" s="322" t="s">
        <v>977</v>
      </c>
      <c r="C138" s="311" t="s">
        <v>756</v>
      </c>
      <c r="D138" s="319"/>
      <c r="E138" s="313">
        <v>47.76</v>
      </c>
    </row>
    <row r="139" spans="1:5" ht="36.75" customHeight="1" x14ac:dyDescent="0.25">
      <c r="B139" s="322" t="s">
        <v>978</v>
      </c>
      <c r="C139" s="311" t="s">
        <v>756</v>
      </c>
      <c r="D139" s="319"/>
      <c r="E139" s="313">
        <v>58.41</v>
      </c>
    </row>
    <row r="140" spans="1:5" ht="26.25" customHeight="1" x14ac:dyDescent="0.25">
      <c r="B140" s="322" t="s">
        <v>979</v>
      </c>
      <c r="C140" s="311" t="s">
        <v>756</v>
      </c>
      <c r="D140" s="319"/>
      <c r="E140" s="313">
        <v>58.76</v>
      </c>
    </row>
    <row r="141" spans="1:5" ht="26.25" customHeight="1" x14ac:dyDescent="0.25">
      <c r="B141" s="322" t="s">
        <v>980</v>
      </c>
      <c r="C141" s="311" t="s">
        <v>756</v>
      </c>
      <c r="D141" s="319"/>
      <c r="E141" s="313">
        <v>60.9</v>
      </c>
    </row>
    <row r="142" spans="1:5" ht="36.75" customHeight="1" x14ac:dyDescent="0.25">
      <c r="B142" s="322" t="s">
        <v>981</v>
      </c>
      <c r="C142" s="311" t="s">
        <v>756</v>
      </c>
      <c r="D142" s="319"/>
      <c r="E142" s="313">
        <v>64.23</v>
      </c>
    </row>
    <row r="143" spans="1:5" ht="44.25" customHeight="1" x14ac:dyDescent="0.25">
      <c r="B143" s="322" t="s">
        <v>982</v>
      </c>
      <c r="C143" s="311" t="s">
        <v>756</v>
      </c>
      <c r="D143" s="319"/>
      <c r="E143" s="313">
        <v>73.459999999999994</v>
      </c>
    </row>
    <row r="144" spans="1:5" ht="26.25" customHeight="1" x14ac:dyDescent="0.25">
      <c r="B144" s="322" t="s">
        <v>983</v>
      </c>
      <c r="C144" s="311" t="s">
        <v>756</v>
      </c>
      <c r="D144" s="319"/>
      <c r="E144" s="313">
        <v>72.03</v>
      </c>
    </row>
    <row r="145" spans="1:5" ht="39" customHeight="1" x14ac:dyDescent="0.25">
      <c r="B145" s="322" t="s">
        <v>984</v>
      </c>
      <c r="C145" s="311" t="s">
        <v>756</v>
      </c>
      <c r="D145" s="319"/>
      <c r="E145" s="313">
        <v>83.1</v>
      </c>
    </row>
    <row r="146" spans="1:5" ht="42" customHeight="1" x14ac:dyDescent="0.25">
      <c r="B146" s="322" t="s">
        <v>985</v>
      </c>
      <c r="C146" s="311" t="s">
        <v>756</v>
      </c>
      <c r="D146" s="319" t="s">
        <v>986</v>
      </c>
      <c r="E146" s="313">
        <v>66.72</v>
      </c>
    </row>
    <row r="147" spans="1:5" ht="38.25" customHeight="1" x14ac:dyDescent="0.25">
      <c r="B147" s="322" t="s">
        <v>987</v>
      </c>
      <c r="C147" s="311" t="s">
        <v>756</v>
      </c>
      <c r="D147" s="319"/>
      <c r="E147" s="313">
        <v>71.03</v>
      </c>
    </row>
    <row r="148" spans="1:5" ht="26.25" customHeight="1" x14ac:dyDescent="0.25">
      <c r="B148" s="322" t="s">
        <v>988</v>
      </c>
      <c r="C148" s="311" t="s">
        <v>756</v>
      </c>
      <c r="D148" s="319"/>
      <c r="E148" s="313">
        <v>73.010000000000005</v>
      </c>
    </row>
    <row r="149" spans="1:5" ht="26.25" customHeight="1" x14ac:dyDescent="0.25">
      <c r="B149" s="322" t="s">
        <v>989</v>
      </c>
      <c r="C149" s="311" t="s">
        <v>756</v>
      </c>
      <c r="D149" s="319"/>
      <c r="E149" s="313">
        <v>83.54</v>
      </c>
    </row>
    <row r="150" spans="1:5" ht="26.25" customHeight="1" x14ac:dyDescent="0.25">
      <c r="B150" s="322" t="s">
        <v>990</v>
      </c>
      <c r="C150" s="311" t="s">
        <v>756</v>
      </c>
      <c r="D150" s="319" t="s">
        <v>991</v>
      </c>
      <c r="E150" s="313">
        <v>89.42</v>
      </c>
    </row>
    <row r="151" spans="1:5" ht="33.75" customHeight="1" x14ac:dyDescent="0.25">
      <c r="B151" s="322" t="s">
        <v>992</v>
      </c>
      <c r="C151" s="311" t="s">
        <v>756</v>
      </c>
      <c r="D151" s="319"/>
      <c r="E151" s="313">
        <v>107.87</v>
      </c>
    </row>
    <row r="152" spans="1:5" ht="38.25" customHeight="1" x14ac:dyDescent="0.25">
      <c r="B152" s="322" t="s">
        <v>993</v>
      </c>
      <c r="C152" s="311" t="s">
        <v>756</v>
      </c>
      <c r="D152" s="319" t="s">
        <v>994</v>
      </c>
      <c r="E152" s="313">
        <v>109.22</v>
      </c>
    </row>
    <row r="153" spans="1:5" ht="37.5" customHeight="1" x14ac:dyDescent="0.25">
      <c r="A153" s="328"/>
      <c r="B153" s="322" t="s">
        <v>995</v>
      </c>
      <c r="C153" s="311" t="s">
        <v>756</v>
      </c>
      <c r="D153" s="319"/>
      <c r="E153" s="313">
        <v>114.65</v>
      </c>
    </row>
    <row r="154" spans="1:5" ht="48" customHeight="1" x14ac:dyDescent="0.25">
      <c r="B154" s="322" t="s">
        <v>996</v>
      </c>
      <c r="C154" s="311" t="s">
        <v>756</v>
      </c>
      <c r="D154" s="319"/>
      <c r="E154" s="313">
        <v>120.08</v>
      </c>
    </row>
    <row r="155" spans="1:5" ht="45.75" customHeight="1" x14ac:dyDescent="0.25">
      <c r="B155" s="322" t="s">
        <v>997</v>
      </c>
      <c r="C155" s="311" t="s">
        <v>756</v>
      </c>
      <c r="D155" s="319"/>
      <c r="E155" s="313">
        <v>124.2</v>
      </c>
    </row>
    <row r="156" spans="1:5" ht="59.25" customHeight="1" x14ac:dyDescent="0.25">
      <c r="B156" s="322" t="s">
        <v>998</v>
      </c>
      <c r="C156" s="311" t="s">
        <v>756</v>
      </c>
      <c r="D156" s="319"/>
      <c r="E156" s="313">
        <v>131.69999999999999</v>
      </c>
    </row>
    <row r="157" spans="1:5" ht="29.25" customHeight="1" x14ac:dyDescent="0.25">
      <c r="B157" s="322" t="s">
        <v>999</v>
      </c>
      <c r="C157" s="311" t="s">
        <v>756</v>
      </c>
      <c r="D157" s="319" t="s">
        <v>1000</v>
      </c>
      <c r="E157" s="313">
        <v>140.03</v>
      </c>
    </row>
    <row r="158" spans="1:5" ht="36" customHeight="1" x14ac:dyDescent="0.25">
      <c r="B158" s="322" t="s">
        <v>1001</v>
      </c>
      <c r="C158" s="311" t="s">
        <v>756</v>
      </c>
      <c r="D158" s="319"/>
      <c r="E158" s="313">
        <v>160.13999999999999</v>
      </c>
    </row>
    <row r="159" spans="1:5" ht="63.75" customHeight="1" x14ac:dyDescent="0.25">
      <c r="B159" s="322" t="s">
        <v>1002</v>
      </c>
      <c r="C159" s="311" t="s">
        <v>756</v>
      </c>
      <c r="D159" s="319"/>
      <c r="E159" s="313">
        <v>174.59</v>
      </c>
    </row>
    <row r="160" spans="1:5" ht="54.75" customHeight="1" x14ac:dyDescent="0.25">
      <c r="B160" s="322" t="s">
        <v>1003</v>
      </c>
      <c r="C160" s="311" t="s">
        <v>756</v>
      </c>
      <c r="D160" s="319"/>
      <c r="E160" s="313">
        <v>172.5</v>
      </c>
    </row>
    <row r="161" spans="2:5" ht="36" customHeight="1" x14ac:dyDescent="0.25">
      <c r="B161" s="322" t="s">
        <v>1004</v>
      </c>
      <c r="C161" s="311" t="s">
        <v>756</v>
      </c>
      <c r="D161" s="319"/>
      <c r="E161" s="313">
        <v>201.38</v>
      </c>
    </row>
    <row r="162" spans="2:5" ht="41.25" customHeight="1" x14ac:dyDescent="0.25">
      <c r="B162" s="322" t="s">
        <v>1005</v>
      </c>
      <c r="C162" s="311" t="s">
        <v>756</v>
      </c>
      <c r="D162" s="319" t="s">
        <v>1006</v>
      </c>
      <c r="E162" s="313">
        <v>244.82</v>
      </c>
    </row>
    <row r="163" spans="2:5" ht="36.75" customHeight="1" x14ac:dyDescent="0.25">
      <c r="B163" s="322" t="s">
        <v>1007</v>
      </c>
      <c r="C163" s="311" t="s">
        <v>756</v>
      </c>
      <c r="D163" s="319" t="s">
        <v>1006</v>
      </c>
      <c r="E163" s="313">
        <v>271.58</v>
      </c>
    </row>
    <row r="164" spans="2:5" ht="37.5" customHeight="1" x14ac:dyDescent="0.25">
      <c r="B164" s="322" t="s">
        <v>1008</v>
      </c>
      <c r="C164" s="323" t="s">
        <v>1009</v>
      </c>
      <c r="D164" s="319"/>
      <c r="E164" s="313">
        <v>360.48</v>
      </c>
    </row>
    <row r="165" spans="2:5" ht="45" customHeight="1" x14ac:dyDescent="0.25">
      <c r="B165" s="322" t="s">
        <v>1010</v>
      </c>
      <c r="C165" s="323" t="s">
        <v>1011</v>
      </c>
      <c r="D165" s="319" t="s">
        <v>1012</v>
      </c>
      <c r="E165" s="313">
        <v>434.25</v>
      </c>
    </row>
    <row r="166" spans="2:5" ht="38.25" customHeight="1" x14ac:dyDescent="0.25">
      <c r="B166" s="322" t="s">
        <v>1013</v>
      </c>
      <c r="C166" s="311" t="s">
        <v>756</v>
      </c>
      <c r="D166" s="319" t="s">
        <v>1014</v>
      </c>
      <c r="E166" s="313">
        <v>21.99</v>
      </c>
    </row>
    <row r="167" spans="2:5" ht="41.25" customHeight="1" x14ac:dyDescent="0.25">
      <c r="B167" s="322" t="s">
        <v>1015</v>
      </c>
      <c r="C167" s="311" t="s">
        <v>756</v>
      </c>
      <c r="D167" s="319" t="s">
        <v>1016</v>
      </c>
      <c r="E167" s="313">
        <v>22.74</v>
      </c>
    </row>
    <row r="168" spans="2:5" ht="26.25" customHeight="1" x14ac:dyDescent="0.25">
      <c r="B168" s="322" t="s">
        <v>1017</v>
      </c>
      <c r="C168" s="311" t="s">
        <v>756</v>
      </c>
      <c r="D168" s="319" t="s">
        <v>1018</v>
      </c>
      <c r="E168" s="313">
        <v>25.64</v>
      </c>
    </row>
    <row r="169" spans="2:5" ht="21" customHeight="1" x14ac:dyDescent="0.25">
      <c r="B169" s="322"/>
      <c r="C169" s="311"/>
      <c r="D169" s="319"/>
      <c r="E169" s="313"/>
    </row>
    <row r="170" spans="2:5" ht="39" customHeight="1" x14ac:dyDescent="0.25">
      <c r="B170" s="322" t="s">
        <v>1019</v>
      </c>
      <c r="C170" s="311"/>
      <c r="D170" s="319" t="s">
        <v>1020</v>
      </c>
      <c r="E170" s="313">
        <v>18.600000000000001</v>
      </c>
    </row>
    <row r="171" spans="2:5" ht="27" customHeight="1" x14ac:dyDescent="0.25">
      <c r="B171" s="322" t="s">
        <v>1021</v>
      </c>
      <c r="C171" s="329" t="s">
        <v>1022</v>
      </c>
      <c r="D171" s="319"/>
      <c r="E171" s="313">
        <v>12.68</v>
      </c>
    </row>
    <row r="172" spans="2:5" ht="31.5" customHeight="1" x14ac:dyDescent="0.25">
      <c r="B172" s="322" t="s">
        <v>1023</v>
      </c>
      <c r="C172" s="329" t="s">
        <v>1024</v>
      </c>
      <c r="D172" s="319"/>
      <c r="E172" s="313">
        <v>12</v>
      </c>
    </row>
    <row r="173" spans="2:5" ht="11.25" customHeight="1" x14ac:dyDescent="0.25">
      <c r="B173" s="322"/>
      <c r="C173" s="311"/>
      <c r="D173" s="319"/>
      <c r="E173" s="313"/>
    </row>
    <row r="174" spans="2:5" ht="26.25" customHeight="1" x14ac:dyDescent="0.25">
      <c r="B174" s="322" t="s">
        <v>1025</v>
      </c>
      <c r="C174" s="311" t="s">
        <v>756</v>
      </c>
      <c r="D174" s="319" t="s">
        <v>1026</v>
      </c>
      <c r="E174" s="313">
        <v>20.72</v>
      </c>
    </row>
    <row r="175" spans="2:5" ht="40.5" customHeight="1" x14ac:dyDescent="0.25">
      <c r="B175" s="322" t="s">
        <v>1027</v>
      </c>
      <c r="C175" s="311" t="s">
        <v>756</v>
      </c>
      <c r="D175" s="319" t="s">
        <v>1028</v>
      </c>
      <c r="E175" s="313">
        <v>68.459999999999994</v>
      </c>
    </row>
    <row r="176" spans="2:5" ht="26.25" customHeight="1" x14ac:dyDescent="0.25">
      <c r="B176" s="322" t="s">
        <v>1029</v>
      </c>
      <c r="C176" s="311" t="s">
        <v>756</v>
      </c>
      <c r="D176" s="319" t="s">
        <v>1030</v>
      </c>
      <c r="E176" s="313">
        <v>52.2</v>
      </c>
    </row>
    <row r="177" spans="1:6" ht="26.25" customHeight="1" x14ac:dyDescent="0.25">
      <c r="B177" s="322" t="s">
        <v>1031</v>
      </c>
      <c r="C177" s="311" t="s">
        <v>756</v>
      </c>
      <c r="D177" s="319" t="s">
        <v>1030</v>
      </c>
      <c r="E177" s="313">
        <v>52.2</v>
      </c>
    </row>
    <row r="178" spans="1:6" ht="38.25" customHeight="1" x14ac:dyDescent="0.25">
      <c r="B178" s="322" t="s">
        <v>1032</v>
      </c>
      <c r="C178" s="311" t="s">
        <v>756</v>
      </c>
      <c r="D178" s="319" t="s">
        <v>1033</v>
      </c>
      <c r="E178" s="313">
        <v>8.81</v>
      </c>
      <c r="F178" s="330"/>
    </row>
    <row r="179" spans="1:6" ht="26.25" customHeight="1" x14ac:dyDescent="0.25">
      <c r="B179" s="322" t="s">
        <v>1034</v>
      </c>
      <c r="C179" s="311" t="s">
        <v>756</v>
      </c>
      <c r="D179" s="319" t="s">
        <v>1035</v>
      </c>
      <c r="E179" s="313">
        <v>12.56</v>
      </c>
      <c r="F179" s="330"/>
    </row>
    <row r="180" spans="1:6" ht="26.25" customHeight="1" x14ac:dyDescent="0.25">
      <c r="B180" s="322" t="s">
        <v>1036</v>
      </c>
      <c r="C180" s="311" t="s">
        <v>756</v>
      </c>
      <c r="D180" s="319" t="s">
        <v>1037</v>
      </c>
      <c r="E180" s="313">
        <v>18.75</v>
      </c>
      <c r="F180" s="330"/>
    </row>
    <row r="181" spans="1:6" ht="26.25" customHeight="1" x14ac:dyDescent="0.25">
      <c r="B181" s="322" t="s">
        <v>1038</v>
      </c>
      <c r="C181" s="311" t="s">
        <v>756</v>
      </c>
      <c r="D181" s="319" t="s">
        <v>147</v>
      </c>
      <c r="E181" s="313">
        <v>26.52</v>
      </c>
      <c r="F181" s="330"/>
    </row>
    <row r="182" spans="1:6" ht="26.25" customHeight="1" x14ac:dyDescent="0.25">
      <c r="B182" s="327" t="s">
        <v>1039</v>
      </c>
      <c r="C182" s="323" t="s">
        <v>1040</v>
      </c>
      <c r="D182" s="319" t="s">
        <v>1041</v>
      </c>
      <c r="E182" s="313">
        <v>25.92</v>
      </c>
      <c r="F182" s="330"/>
    </row>
    <row r="183" spans="1:6" ht="26.25" customHeight="1" x14ac:dyDescent="0.25">
      <c r="B183" s="327" t="s">
        <v>1042</v>
      </c>
      <c r="C183" s="323" t="s">
        <v>166</v>
      </c>
      <c r="D183" s="319" t="s">
        <v>1041</v>
      </c>
      <c r="E183" s="313">
        <v>29.21</v>
      </c>
      <c r="F183" s="330"/>
    </row>
    <row r="184" spans="1:6" ht="26.25" customHeight="1" x14ac:dyDescent="0.25">
      <c r="B184" s="327" t="s">
        <v>1043</v>
      </c>
      <c r="C184" s="311" t="s">
        <v>756</v>
      </c>
      <c r="D184" s="319" t="s">
        <v>1044</v>
      </c>
      <c r="E184" s="313">
        <v>38.24</v>
      </c>
    </row>
    <row r="185" spans="1:6" ht="37.5" customHeight="1" x14ac:dyDescent="0.25">
      <c r="B185" s="322" t="s">
        <v>1045</v>
      </c>
      <c r="C185" s="311" t="s">
        <v>756</v>
      </c>
      <c r="D185" s="319" t="s">
        <v>1046</v>
      </c>
      <c r="E185" s="313">
        <v>47.13</v>
      </c>
    </row>
    <row r="186" spans="1:6" ht="46.5" customHeight="1" x14ac:dyDescent="0.25">
      <c r="B186" s="322" t="s">
        <v>1047</v>
      </c>
      <c r="C186" s="311" t="s">
        <v>756</v>
      </c>
      <c r="D186" s="319" t="s">
        <v>1046</v>
      </c>
      <c r="E186" s="313">
        <v>66</v>
      </c>
    </row>
    <row r="187" spans="1:6" ht="26.25" customHeight="1" x14ac:dyDescent="0.25">
      <c r="A187" s="321"/>
      <c r="B187" s="327" t="s">
        <v>1048</v>
      </c>
      <c r="C187" s="311" t="s">
        <v>756</v>
      </c>
      <c r="D187" s="319" t="s">
        <v>1049</v>
      </c>
      <c r="E187" s="313">
        <v>53.31</v>
      </c>
    </row>
    <row r="188" spans="1:6" ht="26.25" customHeight="1" x14ac:dyDescent="0.25">
      <c r="A188" s="321"/>
      <c r="B188" s="327" t="s">
        <v>1050</v>
      </c>
      <c r="C188" s="311" t="s">
        <v>756</v>
      </c>
      <c r="D188" s="319" t="s">
        <v>1051</v>
      </c>
      <c r="E188" s="313">
        <v>57.39</v>
      </c>
    </row>
    <row r="189" spans="1:6" ht="26.25" customHeight="1" x14ac:dyDescent="0.25">
      <c r="A189" s="321"/>
      <c r="B189" s="327" t="s">
        <v>1052</v>
      </c>
      <c r="C189" s="311" t="s">
        <v>756</v>
      </c>
      <c r="D189" s="319" t="s">
        <v>1053</v>
      </c>
      <c r="E189" s="313">
        <v>57.39</v>
      </c>
    </row>
    <row r="190" spans="1:6" ht="26.25" customHeight="1" x14ac:dyDescent="0.25">
      <c r="B190" s="327" t="s">
        <v>1054</v>
      </c>
      <c r="C190" s="311" t="s">
        <v>756</v>
      </c>
      <c r="D190" s="319" t="s">
        <v>1055</v>
      </c>
      <c r="E190" s="313">
        <v>58.83</v>
      </c>
    </row>
    <row r="191" spans="1:6" ht="26.25" customHeight="1" x14ac:dyDescent="0.25">
      <c r="B191" s="327" t="s">
        <v>1056</v>
      </c>
      <c r="C191" s="311" t="s">
        <v>756</v>
      </c>
      <c r="D191" s="319" t="s">
        <v>1057</v>
      </c>
      <c r="E191" s="313">
        <v>58.83</v>
      </c>
    </row>
    <row r="192" spans="1:6" ht="42" customHeight="1" x14ac:dyDescent="0.25">
      <c r="A192" s="331"/>
      <c r="B192" s="322" t="s">
        <v>1058</v>
      </c>
      <c r="C192" s="311" t="s">
        <v>756</v>
      </c>
      <c r="D192" s="319" t="s">
        <v>1059</v>
      </c>
      <c r="E192" s="313">
        <v>77.040000000000006</v>
      </c>
    </row>
    <row r="193" spans="2:5" ht="40.5" customHeight="1" x14ac:dyDescent="0.25">
      <c r="B193" s="314" t="s">
        <v>1060</v>
      </c>
      <c r="C193" s="311" t="s">
        <v>756</v>
      </c>
      <c r="D193" s="312" t="s">
        <v>1061</v>
      </c>
      <c r="E193" s="313">
        <v>76.52</v>
      </c>
    </row>
    <row r="194" spans="2:5" ht="26.25" customHeight="1" x14ac:dyDescent="0.25">
      <c r="B194" s="310" t="s">
        <v>1062</v>
      </c>
      <c r="C194" s="311" t="s">
        <v>756</v>
      </c>
      <c r="D194" s="312" t="s">
        <v>1063</v>
      </c>
      <c r="E194" s="313">
        <v>66.62</v>
      </c>
    </row>
    <row r="195" spans="2:5" ht="26.25" customHeight="1" x14ac:dyDescent="0.25">
      <c r="B195" s="310" t="s">
        <v>1064</v>
      </c>
      <c r="C195" s="311" t="s">
        <v>756</v>
      </c>
      <c r="D195" s="312" t="s">
        <v>1065</v>
      </c>
      <c r="E195" s="313">
        <v>70.739999999999995</v>
      </c>
    </row>
    <row r="196" spans="2:5" ht="26.25" customHeight="1" x14ac:dyDescent="0.25">
      <c r="B196" s="327" t="s">
        <v>1066</v>
      </c>
      <c r="C196" s="323" t="s">
        <v>1067</v>
      </c>
      <c r="D196" s="319"/>
      <c r="E196" s="313">
        <v>65.400000000000006</v>
      </c>
    </row>
    <row r="197" spans="2:5" ht="26.25" customHeight="1" x14ac:dyDescent="0.25">
      <c r="B197" s="327" t="s">
        <v>1068</v>
      </c>
      <c r="C197" s="323" t="s">
        <v>1069</v>
      </c>
      <c r="D197" s="319"/>
      <c r="E197" s="313">
        <v>52.73</v>
      </c>
    </row>
    <row r="198" spans="2:5" ht="26.25" customHeight="1" x14ac:dyDescent="0.25">
      <c r="B198" s="327" t="s">
        <v>1070</v>
      </c>
      <c r="C198" s="323" t="s">
        <v>1071</v>
      </c>
      <c r="D198" s="319"/>
      <c r="E198" s="313">
        <v>27.78</v>
      </c>
    </row>
    <row r="199" spans="2:5" ht="19.5" customHeight="1" x14ac:dyDescent="0.25">
      <c r="B199" s="310"/>
      <c r="C199" s="323"/>
      <c r="D199" s="312"/>
      <c r="E199" s="313"/>
    </row>
    <row r="200" spans="2:5" ht="36" customHeight="1" x14ac:dyDescent="0.25">
      <c r="B200" s="322" t="s">
        <v>1072</v>
      </c>
      <c r="C200" s="311" t="s">
        <v>1073</v>
      </c>
      <c r="D200" s="325" t="s">
        <v>1074</v>
      </c>
      <c r="E200" s="313">
        <v>4.32</v>
      </c>
    </row>
    <row r="201" spans="2:5" ht="42" customHeight="1" x14ac:dyDescent="0.25">
      <c r="B201" s="322" t="s">
        <v>1075</v>
      </c>
      <c r="C201" s="311" t="s">
        <v>756</v>
      </c>
      <c r="D201" s="325" t="s">
        <v>1076</v>
      </c>
      <c r="E201" s="313">
        <v>5</v>
      </c>
    </row>
    <row r="202" spans="2:5" ht="36.75" customHeight="1" x14ac:dyDescent="0.25">
      <c r="B202" s="322" t="s">
        <v>1077</v>
      </c>
      <c r="C202" s="311" t="s">
        <v>756</v>
      </c>
      <c r="D202" s="325" t="s">
        <v>1078</v>
      </c>
      <c r="E202" s="313">
        <v>6.18</v>
      </c>
    </row>
    <row r="203" spans="2:5" ht="35.25" customHeight="1" x14ac:dyDescent="0.25">
      <c r="B203" s="322" t="s">
        <v>1079</v>
      </c>
      <c r="C203" s="311" t="s">
        <v>756</v>
      </c>
      <c r="D203" s="325" t="s">
        <v>1080</v>
      </c>
      <c r="E203" s="313">
        <v>10.14</v>
      </c>
    </row>
    <row r="204" spans="2:5" ht="16.5" customHeight="1" x14ac:dyDescent="0.25">
      <c r="B204" s="322"/>
      <c r="C204" s="323"/>
      <c r="D204" s="319"/>
      <c r="E204" s="313"/>
    </row>
    <row r="205" spans="2:5" ht="26.25" customHeight="1" x14ac:dyDescent="0.25">
      <c r="B205" s="322" t="s">
        <v>1081</v>
      </c>
      <c r="C205" s="323" t="s">
        <v>1082</v>
      </c>
      <c r="D205" s="319"/>
      <c r="E205" s="313">
        <v>171.92</v>
      </c>
    </row>
    <row r="206" spans="2:5" ht="26.25" customHeight="1" x14ac:dyDescent="0.25">
      <c r="B206" s="322" t="s">
        <v>1083</v>
      </c>
      <c r="C206" s="323" t="s">
        <v>1084</v>
      </c>
      <c r="D206" s="319"/>
      <c r="E206" s="313">
        <v>321.20999999999998</v>
      </c>
    </row>
    <row r="207" spans="2:5" ht="18" customHeight="1" x14ac:dyDescent="0.25">
      <c r="B207" s="322"/>
      <c r="C207" s="323"/>
      <c r="D207" s="319"/>
      <c r="E207" s="313"/>
    </row>
    <row r="208" spans="2:5" ht="26.25" customHeight="1" x14ac:dyDescent="0.25">
      <c r="B208" s="332" t="s">
        <v>1085</v>
      </c>
      <c r="C208" s="323"/>
      <c r="D208" s="333" t="s">
        <v>1086</v>
      </c>
      <c r="E208" s="313">
        <v>6.35</v>
      </c>
    </row>
    <row r="209" spans="2:5" ht="26.25" customHeight="1" x14ac:dyDescent="0.25">
      <c r="B209" s="327" t="s">
        <v>1087</v>
      </c>
      <c r="C209" s="323"/>
      <c r="D209" s="319" t="s">
        <v>1088</v>
      </c>
      <c r="E209" s="313">
        <v>4.92</v>
      </c>
    </row>
    <row r="210" spans="2:5" ht="26.25" customHeight="1" x14ac:dyDescent="0.25">
      <c r="B210" s="327" t="s">
        <v>1089</v>
      </c>
      <c r="C210" s="323"/>
      <c r="D210" s="334" t="s">
        <v>1090</v>
      </c>
      <c r="E210" s="313">
        <v>6</v>
      </c>
    </row>
    <row r="211" spans="2:5" ht="26.25" customHeight="1" x14ac:dyDescent="0.25">
      <c r="B211" s="327" t="s">
        <v>1091</v>
      </c>
      <c r="C211" s="323"/>
      <c r="D211" s="319" t="s">
        <v>1092</v>
      </c>
      <c r="E211" s="313">
        <v>5.91</v>
      </c>
    </row>
    <row r="212" spans="2:5" ht="26.25" customHeight="1" x14ac:dyDescent="0.25">
      <c r="B212" s="327" t="s">
        <v>1093</v>
      </c>
      <c r="C212" s="323"/>
      <c r="D212" s="319" t="s">
        <v>1088</v>
      </c>
      <c r="E212" s="313">
        <v>7.46</v>
      </c>
    </row>
    <row r="213" spans="2:5" ht="26.25" customHeight="1" x14ac:dyDescent="0.25">
      <c r="B213" s="327" t="s">
        <v>1094</v>
      </c>
      <c r="C213" s="323"/>
      <c r="D213" s="319" t="s">
        <v>1095</v>
      </c>
      <c r="E213" s="313">
        <v>9.26</v>
      </c>
    </row>
    <row r="214" spans="2:5" ht="26.25" customHeight="1" x14ac:dyDescent="0.25">
      <c r="B214" s="327" t="s">
        <v>1096</v>
      </c>
      <c r="C214" s="323"/>
      <c r="D214" s="319" t="s">
        <v>1097</v>
      </c>
      <c r="E214" s="313">
        <v>13.64</v>
      </c>
    </row>
    <row r="215" spans="2:5" ht="26.25" customHeight="1" x14ac:dyDescent="0.25">
      <c r="B215" s="327" t="s">
        <v>1098</v>
      </c>
      <c r="C215" s="323"/>
      <c r="D215" s="319" t="s">
        <v>1099</v>
      </c>
      <c r="E215" s="313">
        <v>9.26</v>
      </c>
    </row>
    <row r="216" spans="2:5" ht="26.25" customHeight="1" x14ac:dyDescent="0.25">
      <c r="B216" s="327" t="s">
        <v>1100</v>
      </c>
      <c r="C216" s="323"/>
      <c r="D216" s="319" t="s">
        <v>1101</v>
      </c>
      <c r="E216" s="313">
        <v>8.58</v>
      </c>
    </row>
    <row r="217" spans="2:5" ht="26.25" customHeight="1" x14ac:dyDescent="0.25">
      <c r="B217" s="327" t="s">
        <v>1102</v>
      </c>
      <c r="C217" s="323"/>
      <c r="D217" s="319" t="s">
        <v>1103</v>
      </c>
      <c r="E217" s="313">
        <v>7.58</v>
      </c>
    </row>
    <row r="218" spans="2:5" ht="43.5" customHeight="1" x14ac:dyDescent="0.25">
      <c r="B218" s="322" t="s">
        <v>1104</v>
      </c>
      <c r="C218" s="323"/>
      <c r="D218" s="319" t="s">
        <v>1105</v>
      </c>
      <c r="E218" s="313">
        <v>8.58</v>
      </c>
    </row>
    <row r="219" spans="2:5" ht="26.25" customHeight="1" x14ac:dyDescent="0.25">
      <c r="B219" s="327" t="s">
        <v>1106</v>
      </c>
      <c r="C219" s="323"/>
      <c r="D219" s="319" t="s">
        <v>1107</v>
      </c>
      <c r="E219" s="313">
        <v>8.85</v>
      </c>
    </row>
    <row r="220" spans="2:5" ht="26.25" customHeight="1" x14ac:dyDescent="0.25">
      <c r="B220" s="327" t="s">
        <v>1108</v>
      </c>
      <c r="C220" s="323"/>
      <c r="D220" s="319" t="s">
        <v>1109</v>
      </c>
      <c r="E220" s="313">
        <v>9.26</v>
      </c>
    </row>
    <row r="221" spans="2:5" ht="26.25" customHeight="1" x14ac:dyDescent="0.25">
      <c r="B221" s="327" t="s">
        <v>1110</v>
      </c>
      <c r="C221" s="323"/>
      <c r="D221" s="318" t="s">
        <v>1111</v>
      </c>
      <c r="E221" s="313">
        <v>15.17</v>
      </c>
    </row>
    <row r="222" spans="2:5" ht="26.25" customHeight="1" x14ac:dyDescent="0.25">
      <c r="B222" s="327" t="s">
        <v>1112</v>
      </c>
      <c r="C222" s="323"/>
      <c r="D222" s="318" t="s">
        <v>1113</v>
      </c>
      <c r="E222" s="313">
        <v>5.54</v>
      </c>
    </row>
    <row r="223" spans="2:5" ht="26.25" customHeight="1" x14ac:dyDescent="0.25">
      <c r="B223" s="327" t="s">
        <v>1114</v>
      </c>
      <c r="C223" s="323"/>
      <c r="D223" s="318" t="s">
        <v>1115</v>
      </c>
      <c r="E223" s="313">
        <v>14.43</v>
      </c>
    </row>
    <row r="224" spans="2:5" ht="26.25" customHeight="1" x14ac:dyDescent="0.25">
      <c r="B224" s="327" t="s">
        <v>1116</v>
      </c>
      <c r="C224" s="323"/>
      <c r="D224" s="319" t="s">
        <v>1117</v>
      </c>
      <c r="E224" s="313">
        <v>10.52</v>
      </c>
    </row>
    <row r="225" spans="2:5" ht="39" customHeight="1" x14ac:dyDescent="0.25">
      <c r="B225" s="322" t="s">
        <v>1118</v>
      </c>
      <c r="C225" s="323"/>
      <c r="D225" s="319" t="s">
        <v>1119</v>
      </c>
      <c r="E225" s="313">
        <v>10.67</v>
      </c>
    </row>
    <row r="226" spans="2:5" ht="26.25" customHeight="1" x14ac:dyDescent="0.25">
      <c r="B226" s="327" t="s">
        <v>1120</v>
      </c>
      <c r="C226" s="323"/>
      <c r="D226" s="319" t="s">
        <v>1121</v>
      </c>
      <c r="E226" s="313">
        <v>16.850000000000001</v>
      </c>
    </row>
    <row r="227" spans="2:5" ht="26.25" customHeight="1" x14ac:dyDescent="0.25">
      <c r="B227" s="327" t="s">
        <v>1122</v>
      </c>
      <c r="C227" s="323"/>
      <c r="D227" s="319" t="s">
        <v>1123</v>
      </c>
      <c r="E227" s="313">
        <v>15.23</v>
      </c>
    </row>
    <row r="228" spans="2:5" ht="26.25" customHeight="1" x14ac:dyDescent="0.25">
      <c r="B228" s="327" t="s">
        <v>1124</v>
      </c>
      <c r="C228" s="323"/>
      <c r="D228" s="319" t="s">
        <v>1125</v>
      </c>
      <c r="E228" s="313">
        <v>13.76</v>
      </c>
    </row>
    <row r="229" spans="2:5" ht="26.25" customHeight="1" x14ac:dyDescent="0.25">
      <c r="B229" s="327" t="s">
        <v>1126</v>
      </c>
      <c r="C229" s="323"/>
      <c r="D229" s="319" t="s">
        <v>1127</v>
      </c>
      <c r="E229" s="313">
        <v>35.06</v>
      </c>
    </row>
    <row r="230" spans="2:5" ht="42.75" customHeight="1" x14ac:dyDescent="0.25">
      <c r="B230" s="322" t="s">
        <v>1128</v>
      </c>
      <c r="C230" s="323"/>
      <c r="D230" s="319" t="s">
        <v>1129</v>
      </c>
      <c r="E230" s="313">
        <v>10.52</v>
      </c>
    </row>
    <row r="231" spans="2:5" ht="45.75" customHeight="1" x14ac:dyDescent="0.25">
      <c r="B231" s="322" t="s">
        <v>1130</v>
      </c>
      <c r="C231" s="323"/>
      <c r="D231" s="319" t="s">
        <v>1131</v>
      </c>
      <c r="E231" s="313">
        <v>10.25</v>
      </c>
    </row>
    <row r="232" spans="2:5" ht="26.25" customHeight="1" x14ac:dyDescent="0.25">
      <c r="B232" s="327" t="s">
        <v>1132</v>
      </c>
      <c r="C232" s="323"/>
      <c r="D232" s="319" t="s">
        <v>1117</v>
      </c>
      <c r="E232" s="313">
        <v>10.52</v>
      </c>
    </row>
    <row r="233" spans="2:5" ht="26.25" customHeight="1" x14ac:dyDescent="0.25">
      <c r="B233" s="327" t="s">
        <v>1133</v>
      </c>
      <c r="C233" s="323"/>
      <c r="D233" s="319" t="s">
        <v>1134</v>
      </c>
      <c r="E233" s="313">
        <v>11.22</v>
      </c>
    </row>
    <row r="234" spans="2:5" ht="26.25" customHeight="1" x14ac:dyDescent="0.25">
      <c r="B234" s="327" t="s">
        <v>1135</v>
      </c>
      <c r="C234" s="323"/>
      <c r="D234" s="319" t="s">
        <v>1099</v>
      </c>
      <c r="E234" s="313">
        <v>9.26</v>
      </c>
    </row>
    <row r="235" spans="2:5" ht="26.25" customHeight="1" x14ac:dyDescent="0.25">
      <c r="B235" s="327" t="s">
        <v>1136</v>
      </c>
      <c r="C235" s="323"/>
      <c r="D235" s="319" t="s">
        <v>1137</v>
      </c>
      <c r="E235" s="313">
        <v>8.6999999999999993</v>
      </c>
    </row>
    <row r="236" spans="2:5" ht="26.25" customHeight="1" x14ac:dyDescent="0.25">
      <c r="B236" s="327" t="s">
        <v>1138</v>
      </c>
      <c r="C236" s="323"/>
      <c r="D236" s="319" t="s">
        <v>1139</v>
      </c>
      <c r="E236" s="313">
        <v>9.99</v>
      </c>
    </row>
    <row r="237" spans="2:5" ht="26.25" customHeight="1" x14ac:dyDescent="0.25">
      <c r="B237" s="327" t="s">
        <v>1140</v>
      </c>
      <c r="C237" s="323"/>
      <c r="D237" s="319" t="s">
        <v>1141</v>
      </c>
      <c r="E237" s="313">
        <v>10.199999999999999</v>
      </c>
    </row>
    <row r="238" spans="2:5" ht="40.5" customHeight="1" x14ac:dyDescent="0.25">
      <c r="B238" s="322" t="s">
        <v>1142</v>
      </c>
      <c r="C238" s="323"/>
      <c r="D238" s="319" t="s">
        <v>1143</v>
      </c>
      <c r="E238" s="313">
        <v>10.67</v>
      </c>
    </row>
    <row r="239" spans="2:5" ht="13.5" customHeight="1" x14ac:dyDescent="0.25">
      <c r="B239" s="310"/>
      <c r="C239" s="323"/>
      <c r="D239" s="312"/>
      <c r="E239" s="313"/>
    </row>
    <row r="240" spans="2:5" ht="26.25" customHeight="1" x14ac:dyDescent="0.25">
      <c r="B240" s="336" t="s">
        <v>1144</v>
      </c>
      <c r="C240" s="323"/>
      <c r="D240" s="319" t="s">
        <v>1145</v>
      </c>
      <c r="E240" s="313">
        <v>20.239999999999998</v>
      </c>
    </row>
    <row r="241" spans="2:5" ht="26.25" customHeight="1" x14ac:dyDescent="0.25">
      <c r="B241" s="336" t="s">
        <v>1146</v>
      </c>
      <c r="C241" s="323"/>
      <c r="D241" s="319" t="s">
        <v>1147</v>
      </c>
      <c r="E241" s="313">
        <v>20.239999999999998</v>
      </c>
    </row>
    <row r="242" spans="2:5" ht="26.25" customHeight="1" x14ac:dyDescent="0.25">
      <c r="B242" s="327" t="s">
        <v>1148</v>
      </c>
      <c r="C242" s="323"/>
      <c r="D242" s="319" t="s">
        <v>1149</v>
      </c>
      <c r="E242" s="313">
        <v>31.68</v>
      </c>
    </row>
    <row r="243" spans="2:5" ht="26.25" customHeight="1" x14ac:dyDescent="0.25">
      <c r="B243" s="327" t="s">
        <v>1150</v>
      </c>
      <c r="C243" s="323"/>
      <c r="D243" s="337" t="s">
        <v>1151</v>
      </c>
      <c r="E243" s="313">
        <v>41</v>
      </c>
    </row>
    <row r="244" spans="2:5" ht="26.25" customHeight="1" x14ac:dyDescent="0.25">
      <c r="B244" s="322" t="s">
        <v>1152</v>
      </c>
      <c r="C244" s="323"/>
      <c r="D244" s="325" t="s">
        <v>1153</v>
      </c>
      <c r="E244" s="313">
        <v>44.57</v>
      </c>
    </row>
    <row r="245" spans="2:5" ht="26.25" customHeight="1" x14ac:dyDescent="0.25">
      <c r="B245" s="327" t="s">
        <v>1154</v>
      </c>
      <c r="C245" s="323"/>
      <c r="D245" s="319" t="s">
        <v>1155</v>
      </c>
      <c r="E245" s="313">
        <v>47.72</v>
      </c>
    </row>
    <row r="246" spans="2:5" ht="26.25" customHeight="1" x14ac:dyDescent="0.25">
      <c r="B246" s="327" t="s">
        <v>1156</v>
      </c>
      <c r="C246" s="323"/>
      <c r="D246" s="319" t="s">
        <v>1157</v>
      </c>
      <c r="E246" s="313">
        <v>51.26</v>
      </c>
    </row>
    <row r="247" spans="2:5" ht="26.25" customHeight="1" x14ac:dyDescent="0.25">
      <c r="B247" s="327" t="s">
        <v>1158</v>
      </c>
      <c r="C247" s="323"/>
      <c r="D247" s="319" t="s">
        <v>1159</v>
      </c>
      <c r="E247" s="313">
        <v>80.25</v>
      </c>
    </row>
    <row r="248" spans="2:5" ht="26.25" customHeight="1" x14ac:dyDescent="0.25">
      <c r="B248" s="327" t="s">
        <v>1160</v>
      </c>
      <c r="C248" s="323"/>
      <c r="D248" s="319" t="s">
        <v>1161</v>
      </c>
      <c r="E248" s="313">
        <v>82.83</v>
      </c>
    </row>
    <row r="249" spans="2:5" ht="26.25" customHeight="1" x14ac:dyDescent="0.25">
      <c r="B249" s="322" t="s">
        <v>1162</v>
      </c>
      <c r="C249" s="323"/>
      <c r="D249" s="319" t="s">
        <v>1163</v>
      </c>
      <c r="E249" s="313">
        <v>83.52</v>
      </c>
    </row>
    <row r="250" spans="2:5" ht="18.75" customHeight="1" x14ac:dyDescent="0.25">
      <c r="B250" s="322"/>
      <c r="C250" s="323"/>
      <c r="D250" s="319"/>
      <c r="E250" s="313"/>
    </row>
    <row r="251" spans="2:5" ht="36.75" customHeight="1" x14ac:dyDescent="0.25">
      <c r="B251" s="322" t="s">
        <v>1164</v>
      </c>
      <c r="C251" s="323"/>
      <c r="D251" s="325" t="s">
        <v>1165</v>
      </c>
      <c r="E251" s="313">
        <v>10.56</v>
      </c>
    </row>
    <row r="252" spans="2:5" ht="33" customHeight="1" x14ac:dyDescent="0.25">
      <c r="B252" s="322" t="s">
        <v>1166</v>
      </c>
      <c r="C252" s="323"/>
      <c r="D252" s="325" t="s">
        <v>1167</v>
      </c>
      <c r="E252" s="313">
        <v>11.46</v>
      </c>
    </row>
    <row r="253" spans="2:5" ht="35.25" customHeight="1" x14ac:dyDescent="0.25">
      <c r="B253" s="322" t="s">
        <v>1168</v>
      </c>
      <c r="C253" s="323"/>
      <c r="D253" s="334" t="s">
        <v>1169</v>
      </c>
      <c r="E253" s="313">
        <v>13.07</v>
      </c>
    </row>
    <row r="254" spans="2:5" ht="11.25" customHeight="1" x14ac:dyDescent="0.25">
      <c r="B254" s="322"/>
      <c r="C254" s="323"/>
      <c r="D254" s="325"/>
      <c r="E254" s="313"/>
    </row>
    <row r="255" spans="2:5" ht="26.25" customHeight="1" x14ac:dyDescent="0.25">
      <c r="B255" s="327" t="s">
        <v>1170</v>
      </c>
      <c r="C255" s="323"/>
      <c r="D255" s="318" t="s">
        <v>1171</v>
      </c>
      <c r="E255" s="313">
        <v>19.670000000000002</v>
      </c>
    </row>
    <row r="256" spans="2:5" ht="26.25" customHeight="1" x14ac:dyDescent="0.25">
      <c r="B256" s="327" t="s">
        <v>1172</v>
      </c>
      <c r="C256" s="323"/>
      <c r="D256" s="319" t="s">
        <v>1173</v>
      </c>
      <c r="E256" s="313">
        <v>23.15</v>
      </c>
    </row>
    <row r="257" spans="2:5" ht="26.25" customHeight="1" x14ac:dyDescent="0.25">
      <c r="B257" s="327" t="s">
        <v>1174</v>
      </c>
      <c r="C257" s="323"/>
      <c r="D257" s="319" t="s">
        <v>1175</v>
      </c>
      <c r="E257" s="313">
        <v>24.53</v>
      </c>
    </row>
    <row r="258" spans="2:5" ht="26.25" customHeight="1" x14ac:dyDescent="0.25">
      <c r="B258" s="327" t="s">
        <v>1176</v>
      </c>
      <c r="C258" s="323"/>
      <c r="D258" s="319" t="s">
        <v>1177</v>
      </c>
      <c r="E258" s="313">
        <v>28.04</v>
      </c>
    </row>
    <row r="259" spans="2:5" ht="26.25" customHeight="1" x14ac:dyDescent="0.25">
      <c r="B259" s="327" t="s">
        <v>1178</v>
      </c>
      <c r="C259" s="323"/>
      <c r="D259" s="319" t="s">
        <v>1179</v>
      </c>
      <c r="E259" s="313">
        <v>36.44</v>
      </c>
    </row>
    <row r="260" spans="2:5" ht="12" customHeight="1" x14ac:dyDescent="0.25">
      <c r="B260" s="327"/>
      <c r="C260" s="323"/>
      <c r="D260" s="319"/>
      <c r="E260" s="313"/>
    </row>
    <row r="261" spans="2:5" ht="37.5" customHeight="1" x14ac:dyDescent="0.25">
      <c r="B261" s="322" t="s">
        <v>1180</v>
      </c>
      <c r="C261" s="323"/>
      <c r="D261" s="319" t="s">
        <v>1181</v>
      </c>
      <c r="E261" s="313">
        <v>33.78</v>
      </c>
    </row>
    <row r="262" spans="2:5" ht="26.25" customHeight="1" x14ac:dyDescent="0.25">
      <c r="B262" s="327" t="s">
        <v>1182</v>
      </c>
      <c r="C262" s="323"/>
      <c r="D262" s="319" t="s">
        <v>1183</v>
      </c>
      <c r="E262" s="313">
        <v>57.74</v>
      </c>
    </row>
    <row r="263" spans="2:5" ht="26.25" customHeight="1" x14ac:dyDescent="0.25">
      <c r="B263" s="327" t="s">
        <v>1184</v>
      </c>
      <c r="C263" s="323"/>
      <c r="D263" s="319" t="s">
        <v>1185</v>
      </c>
      <c r="E263" s="313">
        <v>62.27</v>
      </c>
    </row>
    <row r="264" spans="2:5" ht="37.5" customHeight="1" x14ac:dyDescent="0.25">
      <c r="B264" s="322" t="s">
        <v>1186</v>
      </c>
      <c r="C264" s="323"/>
      <c r="D264" s="325" t="s">
        <v>1187</v>
      </c>
      <c r="E264" s="313">
        <v>78.75</v>
      </c>
    </row>
    <row r="265" spans="2:5" ht="42" customHeight="1" x14ac:dyDescent="0.25">
      <c r="B265" s="322" t="s">
        <v>1188</v>
      </c>
      <c r="C265" s="323"/>
      <c r="D265" s="325" t="s">
        <v>1189</v>
      </c>
      <c r="E265" s="313">
        <v>110.15</v>
      </c>
    </row>
    <row r="266" spans="2:5" ht="42" customHeight="1" x14ac:dyDescent="0.25">
      <c r="B266" s="322" t="s">
        <v>1190</v>
      </c>
      <c r="C266" s="323"/>
      <c r="D266" s="325" t="s">
        <v>1191</v>
      </c>
      <c r="E266" s="313">
        <v>30.15</v>
      </c>
    </row>
    <row r="267" spans="2:5" ht="26.25" customHeight="1" x14ac:dyDescent="0.25">
      <c r="B267" s="327" t="s">
        <v>1192</v>
      </c>
      <c r="C267" s="323"/>
      <c r="D267" s="319" t="s">
        <v>1193</v>
      </c>
      <c r="E267" s="313">
        <v>42.89</v>
      </c>
    </row>
    <row r="268" spans="2:5" ht="26.25" customHeight="1" x14ac:dyDescent="0.25">
      <c r="B268" s="322" t="s">
        <v>1194</v>
      </c>
      <c r="C268" s="323"/>
      <c r="D268" s="325" t="s">
        <v>1195</v>
      </c>
      <c r="E268" s="313">
        <v>46.8</v>
      </c>
    </row>
    <row r="269" spans="2:5" ht="26.25" customHeight="1" x14ac:dyDescent="0.25">
      <c r="B269" s="327" t="s">
        <v>1196</v>
      </c>
      <c r="C269" s="323"/>
      <c r="D269" s="319" t="s">
        <v>1197</v>
      </c>
      <c r="E269" s="313">
        <v>55.02</v>
      </c>
    </row>
    <row r="270" spans="2:5" ht="39" customHeight="1" x14ac:dyDescent="0.25">
      <c r="B270" s="322" t="s">
        <v>1198</v>
      </c>
      <c r="C270" s="323"/>
      <c r="D270" s="325" t="s">
        <v>1199</v>
      </c>
      <c r="E270" s="313">
        <v>58.56</v>
      </c>
    </row>
    <row r="271" spans="2:5" ht="36.75" customHeight="1" x14ac:dyDescent="0.25">
      <c r="B271" s="322" t="s">
        <v>1200</v>
      </c>
      <c r="C271" s="323"/>
      <c r="D271" s="325" t="s">
        <v>1201</v>
      </c>
      <c r="E271" s="313">
        <v>95.01</v>
      </c>
    </row>
    <row r="272" spans="2:5" ht="39" customHeight="1" x14ac:dyDescent="0.25">
      <c r="B272" s="322" t="s">
        <v>1202</v>
      </c>
      <c r="C272" s="323"/>
      <c r="D272" s="325" t="s">
        <v>1203</v>
      </c>
      <c r="E272" s="313">
        <v>98.52</v>
      </c>
    </row>
    <row r="273" spans="2:5" ht="14.25" customHeight="1" x14ac:dyDescent="0.25">
      <c r="B273" s="322"/>
      <c r="C273" s="323"/>
      <c r="D273" s="325"/>
      <c r="E273" s="313"/>
    </row>
    <row r="274" spans="2:5" ht="26.25" customHeight="1" x14ac:dyDescent="0.25">
      <c r="B274" s="327" t="s">
        <v>1204</v>
      </c>
      <c r="C274" s="323"/>
      <c r="D274" s="319"/>
      <c r="E274" s="313">
        <v>0.68</v>
      </c>
    </row>
    <row r="275" spans="2:5" ht="26.25" customHeight="1" x14ac:dyDescent="0.25">
      <c r="B275" s="327" t="s">
        <v>1205</v>
      </c>
      <c r="C275" s="323"/>
      <c r="D275" s="319" t="s">
        <v>1206</v>
      </c>
      <c r="E275" s="313">
        <v>8.2799999999999994</v>
      </c>
    </row>
    <row r="276" spans="2:5" ht="26.25" customHeight="1" x14ac:dyDescent="0.25">
      <c r="B276" s="327" t="s">
        <v>1207</v>
      </c>
      <c r="C276" s="323"/>
      <c r="D276" s="319" t="s">
        <v>1208</v>
      </c>
      <c r="E276" s="313">
        <v>19.22</v>
      </c>
    </row>
    <row r="277" spans="2:5" ht="26.25" customHeight="1" x14ac:dyDescent="0.25">
      <c r="B277" s="327" t="s">
        <v>1209</v>
      </c>
      <c r="C277" s="323"/>
      <c r="D277" s="319"/>
      <c r="E277" s="313">
        <v>28.43</v>
      </c>
    </row>
    <row r="278" spans="2:5" ht="13.5" customHeight="1" x14ac:dyDescent="0.25">
      <c r="B278" s="327"/>
      <c r="C278" s="323"/>
      <c r="D278" s="319"/>
      <c r="E278" s="313"/>
    </row>
    <row r="279" spans="2:5" ht="26.25" customHeight="1" x14ac:dyDescent="0.25">
      <c r="B279" s="327" t="s">
        <v>1210</v>
      </c>
      <c r="C279" s="323"/>
      <c r="D279" s="319" t="s">
        <v>1211</v>
      </c>
      <c r="E279" s="313">
        <v>86.6</v>
      </c>
    </row>
    <row r="280" spans="2:5" ht="26.25" customHeight="1" x14ac:dyDescent="0.25">
      <c r="B280" s="327" t="s">
        <v>1212</v>
      </c>
      <c r="C280" s="323"/>
      <c r="D280" s="319" t="s">
        <v>1213</v>
      </c>
      <c r="E280" s="313">
        <v>101.04</v>
      </c>
    </row>
    <row r="281" spans="2:5" ht="26.25" customHeight="1" x14ac:dyDescent="0.25">
      <c r="B281" s="327" t="s">
        <v>1214</v>
      </c>
      <c r="C281" s="323"/>
      <c r="D281" s="319" t="s">
        <v>1215</v>
      </c>
      <c r="E281" s="313">
        <v>84.36</v>
      </c>
    </row>
    <row r="282" spans="2:5" ht="26.25" customHeight="1" x14ac:dyDescent="0.25">
      <c r="B282" s="327" t="s">
        <v>1216</v>
      </c>
      <c r="C282" s="323"/>
      <c r="D282" s="319" t="s">
        <v>1217</v>
      </c>
      <c r="E282" s="313">
        <v>96.41</v>
      </c>
    </row>
    <row r="283" spans="2:5" ht="26.25" customHeight="1" x14ac:dyDescent="0.25">
      <c r="B283" s="322" t="s">
        <v>1218</v>
      </c>
      <c r="C283" s="323"/>
      <c r="D283" s="325" t="s">
        <v>1219</v>
      </c>
      <c r="E283" s="313">
        <v>100.88</v>
      </c>
    </row>
    <row r="284" spans="2:5" ht="26.25" customHeight="1" x14ac:dyDescent="0.25">
      <c r="B284" s="322" t="s">
        <v>1220</v>
      </c>
      <c r="C284" s="323"/>
      <c r="D284" s="325" t="s">
        <v>1221</v>
      </c>
      <c r="E284" s="313">
        <v>101.33</v>
      </c>
    </row>
    <row r="285" spans="2:5" ht="41.25" customHeight="1" x14ac:dyDescent="0.25">
      <c r="B285" s="322" t="s">
        <v>1222</v>
      </c>
      <c r="C285" s="323"/>
      <c r="D285" s="325" t="s">
        <v>1223</v>
      </c>
      <c r="E285" s="313">
        <v>104.15</v>
      </c>
    </row>
    <row r="286" spans="2:5" ht="26.25" customHeight="1" x14ac:dyDescent="0.25">
      <c r="B286" s="322" t="s">
        <v>1224</v>
      </c>
      <c r="C286" s="323"/>
      <c r="D286" s="325" t="s">
        <v>1225</v>
      </c>
      <c r="E286" s="313">
        <v>105.8</v>
      </c>
    </row>
    <row r="287" spans="2:5" ht="26.25" customHeight="1" x14ac:dyDescent="0.25">
      <c r="B287" s="327" t="s">
        <v>1226</v>
      </c>
      <c r="C287" s="323"/>
      <c r="D287" s="319" t="s">
        <v>1227</v>
      </c>
      <c r="E287" s="313">
        <v>101.04</v>
      </c>
    </row>
    <row r="288" spans="2:5" ht="13.5" customHeight="1" x14ac:dyDescent="0.25">
      <c r="B288" s="327"/>
      <c r="C288" s="323"/>
      <c r="D288" s="319"/>
      <c r="E288" s="313"/>
    </row>
    <row r="289" spans="2:5" ht="26.25" customHeight="1" x14ac:dyDescent="0.25">
      <c r="B289" s="327" t="s">
        <v>1228</v>
      </c>
      <c r="C289" s="323"/>
      <c r="D289" s="319" t="s">
        <v>1229</v>
      </c>
      <c r="E289" s="313">
        <v>3.77</v>
      </c>
    </row>
    <row r="290" spans="2:5" ht="26.25" customHeight="1" x14ac:dyDescent="0.25">
      <c r="B290" s="322" t="s">
        <v>1230</v>
      </c>
      <c r="C290" s="323"/>
      <c r="D290" s="319" t="s">
        <v>1231</v>
      </c>
      <c r="E290" s="313">
        <v>21.89</v>
      </c>
    </row>
    <row r="291" spans="2:5" ht="26.25" customHeight="1" x14ac:dyDescent="0.25">
      <c r="B291" s="322" t="s">
        <v>1232</v>
      </c>
      <c r="C291" s="323"/>
      <c r="D291" s="319" t="s">
        <v>1233</v>
      </c>
      <c r="E291" s="313">
        <v>9.8000000000000007</v>
      </c>
    </row>
    <row r="292" spans="2:5" ht="10.5" customHeight="1" x14ac:dyDescent="0.25">
      <c r="B292" s="327"/>
      <c r="C292" s="323"/>
      <c r="D292" s="319"/>
      <c r="E292" s="313"/>
    </row>
    <row r="293" spans="2:5" ht="26.25" customHeight="1" x14ac:dyDescent="0.25">
      <c r="B293" s="327" t="s">
        <v>1234</v>
      </c>
      <c r="C293" s="323"/>
      <c r="D293" s="319" t="s">
        <v>1235</v>
      </c>
      <c r="E293" s="313">
        <v>8.49</v>
      </c>
    </row>
    <row r="294" spans="2:5" ht="26.25" customHeight="1" x14ac:dyDescent="0.25">
      <c r="B294" s="327" t="s">
        <v>1236</v>
      </c>
      <c r="C294" s="323"/>
      <c r="D294" s="319" t="s">
        <v>1237</v>
      </c>
      <c r="E294" s="313">
        <v>18.899999999999999</v>
      </c>
    </row>
    <row r="295" spans="2:5" ht="26.25" customHeight="1" x14ac:dyDescent="0.25">
      <c r="B295" s="327" t="s">
        <v>1238</v>
      </c>
      <c r="C295" s="323"/>
      <c r="D295" s="319" t="s">
        <v>1239</v>
      </c>
      <c r="E295" s="313">
        <v>20.81</v>
      </c>
    </row>
    <row r="296" spans="2:5" ht="26.25" customHeight="1" x14ac:dyDescent="0.25">
      <c r="B296" s="327" t="s">
        <v>1240</v>
      </c>
      <c r="C296" s="323"/>
      <c r="D296" s="319" t="s">
        <v>1241</v>
      </c>
      <c r="E296" s="313">
        <v>25.79</v>
      </c>
    </row>
    <row r="297" spans="2:5" ht="37.5" customHeight="1" x14ac:dyDescent="0.25">
      <c r="B297" s="322" t="s">
        <v>1242</v>
      </c>
      <c r="C297" s="323"/>
      <c r="D297" s="319" t="s">
        <v>1243</v>
      </c>
      <c r="E297" s="313">
        <v>32.76</v>
      </c>
    </row>
    <row r="298" spans="2:5" ht="26.25" customHeight="1" x14ac:dyDescent="0.25">
      <c r="B298" s="327" t="s">
        <v>1244</v>
      </c>
      <c r="C298" s="323"/>
      <c r="D298" s="319" t="s">
        <v>1245</v>
      </c>
      <c r="E298" s="313">
        <v>37.56</v>
      </c>
    </row>
    <row r="299" spans="2:5" ht="26.25" customHeight="1" x14ac:dyDescent="0.25">
      <c r="B299" s="327" t="s">
        <v>1246</v>
      </c>
      <c r="C299" s="323"/>
      <c r="D299" s="319" t="s">
        <v>1247</v>
      </c>
      <c r="E299" s="313">
        <v>37.71</v>
      </c>
    </row>
    <row r="300" spans="2:5" ht="26.25" customHeight="1" x14ac:dyDescent="0.25">
      <c r="B300" s="327" t="s">
        <v>1248</v>
      </c>
      <c r="C300" s="323"/>
      <c r="D300" s="319" t="s">
        <v>1249</v>
      </c>
      <c r="E300" s="313">
        <v>38.82</v>
      </c>
    </row>
    <row r="301" spans="2:5" ht="26.25" customHeight="1" x14ac:dyDescent="0.25">
      <c r="B301" s="327" t="s">
        <v>1250</v>
      </c>
      <c r="C301" s="323"/>
      <c r="D301" s="319" t="s">
        <v>1251</v>
      </c>
      <c r="E301" s="313">
        <v>48.3</v>
      </c>
    </row>
    <row r="302" spans="2:5" ht="15.75" customHeight="1" x14ac:dyDescent="0.25">
      <c r="B302" s="327"/>
      <c r="C302" s="323"/>
      <c r="D302" s="319"/>
      <c r="E302" s="313"/>
    </row>
    <row r="303" spans="2:5" ht="23.25" customHeight="1" x14ac:dyDescent="0.25">
      <c r="B303" s="327" t="s">
        <v>1252</v>
      </c>
      <c r="C303" s="323"/>
      <c r="D303" s="319" t="s">
        <v>1253</v>
      </c>
      <c r="E303" s="313">
        <v>12.08</v>
      </c>
    </row>
    <row r="304" spans="2:5" ht="26.25" customHeight="1" x14ac:dyDescent="0.25">
      <c r="B304" s="327" t="s">
        <v>1254</v>
      </c>
      <c r="C304" s="323"/>
      <c r="D304" s="319" t="s">
        <v>1255</v>
      </c>
      <c r="E304" s="313">
        <v>25.55</v>
      </c>
    </row>
    <row r="305" spans="2:5" ht="26.25" customHeight="1" x14ac:dyDescent="0.25">
      <c r="B305" s="327" t="s">
        <v>1256</v>
      </c>
      <c r="C305" s="323"/>
      <c r="D305" s="319" t="s">
        <v>1257</v>
      </c>
      <c r="E305" s="313">
        <v>25.55</v>
      </c>
    </row>
    <row r="306" spans="2:5" ht="11.25" customHeight="1" x14ac:dyDescent="0.25">
      <c r="B306" s="327"/>
      <c r="C306" s="323"/>
      <c r="D306" s="319"/>
      <c r="E306" s="313"/>
    </row>
    <row r="307" spans="2:5" ht="26.25" customHeight="1" x14ac:dyDescent="0.25">
      <c r="B307" s="327" t="s">
        <v>1258</v>
      </c>
      <c r="C307" s="323"/>
      <c r="D307" s="319" t="s">
        <v>1259</v>
      </c>
      <c r="E307" s="313">
        <v>2.85</v>
      </c>
    </row>
    <row r="308" spans="2:5" ht="32.25" customHeight="1" x14ac:dyDescent="0.25">
      <c r="B308" s="322" t="s">
        <v>1260</v>
      </c>
      <c r="C308" s="323"/>
      <c r="D308" s="319" t="s">
        <v>1261</v>
      </c>
      <c r="E308" s="313">
        <v>21.03</v>
      </c>
    </row>
    <row r="309" spans="2:5" ht="26.25" customHeight="1" x14ac:dyDescent="0.25">
      <c r="B309" s="327" t="s">
        <v>1262</v>
      </c>
      <c r="C309" s="323"/>
      <c r="D309" s="319" t="s">
        <v>1263</v>
      </c>
      <c r="E309" s="313">
        <v>27.06</v>
      </c>
    </row>
    <row r="310" spans="2:5" ht="39.75" customHeight="1" x14ac:dyDescent="0.25">
      <c r="B310" s="322" t="s">
        <v>1264</v>
      </c>
      <c r="C310" s="323"/>
      <c r="D310" s="319" t="s">
        <v>1265</v>
      </c>
      <c r="E310" s="313">
        <v>43.64</v>
      </c>
    </row>
    <row r="311" spans="2:5" ht="12" customHeight="1" x14ac:dyDescent="0.25">
      <c r="B311" s="327"/>
      <c r="C311" s="323"/>
      <c r="D311" s="319"/>
      <c r="E311" s="313">
        <v>0</v>
      </c>
    </row>
    <row r="312" spans="2:5" ht="26.25" customHeight="1" x14ac:dyDescent="0.25">
      <c r="B312" s="327" t="s">
        <v>1266</v>
      </c>
      <c r="C312" s="323"/>
      <c r="D312" s="319" t="s">
        <v>1267</v>
      </c>
      <c r="E312" s="313">
        <v>3.92</v>
      </c>
    </row>
    <row r="313" spans="2:5" ht="26.25" customHeight="1" x14ac:dyDescent="0.25">
      <c r="B313" s="327" t="s">
        <v>1268</v>
      </c>
      <c r="C313" s="323"/>
      <c r="D313" s="319" t="s">
        <v>1269</v>
      </c>
      <c r="E313" s="313">
        <v>5.57</v>
      </c>
    </row>
    <row r="314" spans="2:5" ht="26.25" customHeight="1" x14ac:dyDescent="0.25">
      <c r="B314" s="327" t="s">
        <v>1270</v>
      </c>
      <c r="C314" s="323"/>
      <c r="D314" s="319" t="s">
        <v>1269</v>
      </c>
      <c r="E314" s="313">
        <v>5.57</v>
      </c>
    </row>
    <row r="315" spans="2:5" ht="26.25" customHeight="1" x14ac:dyDescent="0.25">
      <c r="B315" s="327" t="s">
        <v>1271</v>
      </c>
      <c r="C315" s="323"/>
      <c r="D315" s="319" t="s">
        <v>1272</v>
      </c>
      <c r="E315" s="313">
        <v>5.66</v>
      </c>
    </row>
    <row r="316" spans="2:5" ht="26.25" customHeight="1" x14ac:dyDescent="0.25">
      <c r="B316" s="327" t="s">
        <v>1273</v>
      </c>
      <c r="C316" s="323"/>
      <c r="D316" s="312" t="s">
        <v>1274</v>
      </c>
      <c r="E316" s="313">
        <v>3.5</v>
      </c>
    </row>
    <row r="317" spans="2:5" ht="26.25" customHeight="1" x14ac:dyDescent="0.25">
      <c r="B317" s="327" t="s">
        <v>1275</v>
      </c>
      <c r="C317" s="323"/>
      <c r="D317" s="312" t="s">
        <v>1276</v>
      </c>
      <c r="E317" s="313">
        <v>4.9800000000000004</v>
      </c>
    </row>
    <row r="318" spans="2:5" ht="26.25" customHeight="1" x14ac:dyDescent="0.25">
      <c r="B318" s="327" t="s">
        <v>1277</v>
      </c>
      <c r="C318" s="323"/>
      <c r="D318" s="319" t="s">
        <v>1278</v>
      </c>
      <c r="E318" s="313">
        <v>6.11</v>
      </c>
    </row>
    <row r="319" spans="2:5" ht="26.25" customHeight="1" x14ac:dyDescent="0.25">
      <c r="B319" s="327" t="s">
        <v>1279</v>
      </c>
      <c r="C319" s="323"/>
      <c r="D319" s="318" t="s">
        <v>1280</v>
      </c>
      <c r="E319" s="313">
        <v>6.41</v>
      </c>
    </row>
    <row r="320" spans="2:5" ht="26.25" customHeight="1" x14ac:dyDescent="0.25">
      <c r="B320" s="327" t="s">
        <v>1281</v>
      </c>
      <c r="C320" s="323"/>
      <c r="D320" s="318" t="s">
        <v>1282</v>
      </c>
      <c r="E320" s="313">
        <v>10.220000000000001</v>
      </c>
    </row>
    <row r="321" spans="2:5" ht="26.25" customHeight="1" x14ac:dyDescent="0.25">
      <c r="B321" s="327" t="s">
        <v>1283</v>
      </c>
      <c r="C321" s="323"/>
      <c r="D321" s="318" t="s">
        <v>1284</v>
      </c>
      <c r="E321" s="313">
        <v>10.220000000000001</v>
      </c>
    </row>
    <row r="322" spans="2:5" ht="26.25" customHeight="1" x14ac:dyDescent="0.25">
      <c r="B322" s="327" t="s">
        <v>1285</v>
      </c>
      <c r="C322" s="323"/>
      <c r="D322" s="318" t="s">
        <v>1286</v>
      </c>
      <c r="E322" s="313">
        <v>15.98</v>
      </c>
    </row>
    <row r="323" spans="2:5" ht="26.25" customHeight="1" x14ac:dyDescent="0.25">
      <c r="B323" s="327" t="s">
        <v>1287</v>
      </c>
      <c r="C323" s="323"/>
      <c r="D323" s="318" t="s">
        <v>1288</v>
      </c>
      <c r="E323" s="313">
        <v>11.84</v>
      </c>
    </row>
    <row r="324" spans="2:5" ht="14.25" customHeight="1" x14ac:dyDescent="0.25">
      <c r="B324" s="327"/>
      <c r="C324" s="323"/>
      <c r="D324" s="318"/>
      <c r="E324" s="313"/>
    </row>
    <row r="325" spans="2:5" ht="26.25" customHeight="1" x14ac:dyDescent="0.25">
      <c r="B325" s="327" t="s">
        <v>1289</v>
      </c>
      <c r="C325" s="323"/>
      <c r="D325" s="312" t="s">
        <v>1290</v>
      </c>
      <c r="E325" s="313">
        <v>5.21</v>
      </c>
    </row>
    <row r="326" spans="2:5" ht="26.25" customHeight="1" x14ac:dyDescent="0.25">
      <c r="B326" s="327" t="s">
        <v>1291</v>
      </c>
      <c r="C326" s="323"/>
      <c r="D326" s="312" t="s">
        <v>1292</v>
      </c>
      <c r="E326" s="313">
        <v>5.7</v>
      </c>
    </row>
    <row r="327" spans="2:5" ht="26.25" customHeight="1" x14ac:dyDescent="0.25">
      <c r="B327" s="327" t="s">
        <v>1293</v>
      </c>
      <c r="C327" s="323"/>
      <c r="D327" s="319" t="s">
        <v>1294</v>
      </c>
      <c r="E327" s="313">
        <v>0.71</v>
      </c>
    </row>
    <row r="328" spans="2:5" ht="16.5" customHeight="1" x14ac:dyDescent="0.25">
      <c r="B328" s="327"/>
      <c r="C328" s="323"/>
      <c r="D328" s="319"/>
      <c r="E328" s="313"/>
    </row>
    <row r="329" spans="2:5" ht="26.25" customHeight="1" x14ac:dyDescent="0.25">
      <c r="B329" s="322" t="s">
        <v>1295</v>
      </c>
      <c r="C329" s="311"/>
      <c r="D329" s="325" t="s">
        <v>1296</v>
      </c>
      <c r="E329" s="313">
        <v>3.27</v>
      </c>
    </row>
    <row r="330" spans="2:5" ht="57" customHeight="1" x14ac:dyDescent="0.25">
      <c r="B330" s="322" t="s">
        <v>1297</v>
      </c>
      <c r="C330" s="311" t="s">
        <v>1298</v>
      </c>
      <c r="D330" s="325" t="s">
        <v>1299</v>
      </c>
      <c r="E330" s="313">
        <v>3.99</v>
      </c>
    </row>
    <row r="331" spans="2:5" ht="30.75" customHeight="1" x14ac:dyDescent="0.25">
      <c r="B331" s="322" t="s">
        <v>1300</v>
      </c>
      <c r="C331" s="311" t="s">
        <v>1301</v>
      </c>
      <c r="D331" s="316"/>
      <c r="E331" s="313">
        <v>5.21</v>
      </c>
    </row>
    <row r="332" spans="2:5" ht="56.25" customHeight="1" x14ac:dyDescent="0.25">
      <c r="B332" s="322" t="s">
        <v>1302</v>
      </c>
      <c r="C332" s="311" t="s">
        <v>1303</v>
      </c>
      <c r="D332" s="325" t="s">
        <v>1304</v>
      </c>
      <c r="E332" s="313">
        <v>5.99</v>
      </c>
    </row>
    <row r="333" spans="2:5" ht="38.25" customHeight="1" x14ac:dyDescent="0.25">
      <c r="B333" s="322" t="s">
        <v>1305</v>
      </c>
      <c r="C333" s="311" t="s">
        <v>1306</v>
      </c>
      <c r="D333" s="316"/>
      <c r="E333" s="313">
        <v>12.08</v>
      </c>
    </row>
    <row r="334" spans="2:5" ht="26.25" customHeight="1" x14ac:dyDescent="0.25">
      <c r="B334" s="327"/>
      <c r="C334" s="323"/>
      <c r="D334" s="319"/>
      <c r="E334" s="313"/>
    </row>
    <row r="335" spans="2:5" ht="26.25" customHeight="1" x14ac:dyDescent="0.25">
      <c r="B335" s="327" t="s">
        <v>1307</v>
      </c>
      <c r="C335" s="323"/>
      <c r="D335" s="319" t="s">
        <v>1308</v>
      </c>
      <c r="E335" s="313">
        <v>0.15</v>
      </c>
    </row>
    <row r="336" spans="2:5" ht="26.25" customHeight="1" x14ac:dyDescent="0.25">
      <c r="B336" s="327" t="s">
        <v>1309</v>
      </c>
      <c r="C336" s="323"/>
      <c r="D336" s="319" t="s">
        <v>1310</v>
      </c>
      <c r="E336" s="313">
        <v>0.17</v>
      </c>
    </row>
    <row r="337" spans="2:5" ht="26.25" customHeight="1" x14ac:dyDescent="0.25">
      <c r="B337" s="327" t="s">
        <v>1311</v>
      </c>
      <c r="C337" s="323"/>
      <c r="D337" s="319" t="s">
        <v>1312</v>
      </c>
      <c r="E337" s="313">
        <v>0.18</v>
      </c>
    </row>
    <row r="338" spans="2:5" ht="26.25" customHeight="1" x14ac:dyDescent="0.25">
      <c r="B338" s="327" t="s">
        <v>1313</v>
      </c>
      <c r="C338" s="323"/>
      <c r="D338" s="319" t="s">
        <v>1314</v>
      </c>
      <c r="E338" s="313">
        <v>0.75</v>
      </c>
    </row>
    <row r="339" spans="2:5" ht="26.25" customHeight="1" x14ac:dyDescent="0.25">
      <c r="B339" s="327" t="s">
        <v>1315</v>
      </c>
      <c r="C339" s="323"/>
      <c r="D339" s="319" t="s">
        <v>1316</v>
      </c>
      <c r="E339" s="313">
        <v>0.87</v>
      </c>
    </row>
    <row r="340" spans="2:5" ht="26.25" customHeight="1" x14ac:dyDescent="0.25">
      <c r="B340" s="327" t="s">
        <v>1317</v>
      </c>
      <c r="C340" s="323"/>
      <c r="D340" s="319" t="s">
        <v>1318</v>
      </c>
      <c r="E340" s="313">
        <v>1.28</v>
      </c>
    </row>
    <row r="341" spans="2:5" ht="26.25" customHeight="1" x14ac:dyDescent="0.25">
      <c r="B341" s="327" t="s">
        <v>1319</v>
      </c>
      <c r="C341" s="323"/>
      <c r="D341" s="319" t="s">
        <v>1320</v>
      </c>
      <c r="E341" s="313">
        <v>1.46</v>
      </c>
    </row>
    <row r="342" spans="2:5" ht="35.25" customHeight="1" x14ac:dyDescent="0.25">
      <c r="B342" s="322" t="s">
        <v>1321</v>
      </c>
      <c r="C342" s="323"/>
      <c r="D342" s="325" t="s">
        <v>1322</v>
      </c>
      <c r="E342" s="313">
        <v>2.58</v>
      </c>
    </row>
    <row r="343" spans="2:5" ht="26.25" customHeight="1" x14ac:dyDescent="0.25">
      <c r="B343" s="327" t="s">
        <v>1323</v>
      </c>
      <c r="C343" s="323"/>
      <c r="D343" s="319"/>
      <c r="E343" s="313">
        <v>0.27</v>
      </c>
    </row>
    <row r="344" spans="2:5" ht="26.25" customHeight="1" x14ac:dyDescent="0.25">
      <c r="B344" s="327" t="s">
        <v>1324</v>
      </c>
      <c r="C344" s="323"/>
      <c r="D344" s="319" t="s">
        <v>1325</v>
      </c>
      <c r="E344" s="313">
        <v>0.3</v>
      </c>
    </row>
    <row r="345" spans="2:5" ht="26.25" customHeight="1" x14ac:dyDescent="0.25">
      <c r="B345" s="327" t="s">
        <v>1326</v>
      </c>
      <c r="C345" s="323"/>
      <c r="D345" s="319"/>
      <c r="E345" s="313">
        <v>0.81</v>
      </c>
    </row>
    <row r="346" spans="2:5" ht="26.25" customHeight="1" x14ac:dyDescent="0.25">
      <c r="B346" s="327" t="s">
        <v>1327</v>
      </c>
      <c r="C346" s="323"/>
      <c r="D346" s="319"/>
      <c r="E346" s="313">
        <v>0.23</v>
      </c>
    </row>
    <row r="347" spans="2:5" ht="26.25" customHeight="1" x14ac:dyDescent="0.25">
      <c r="B347" s="327" t="s">
        <v>1328</v>
      </c>
      <c r="C347" s="323"/>
      <c r="D347" s="319"/>
      <c r="E347" s="313">
        <v>0.27</v>
      </c>
    </row>
    <row r="348" spans="2:5" ht="26.25" customHeight="1" x14ac:dyDescent="0.25">
      <c r="B348" s="327" t="s">
        <v>1329</v>
      </c>
      <c r="C348" s="323"/>
      <c r="D348" s="319"/>
      <c r="E348" s="313">
        <v>0.72</v>
      </c>
    </row>
    <row r="349" spans="2:5" ht="26.25" customHeight="1" x14ac:dyDescent="0.25">
      <c r="B349" s="327" t="s">
        <v>1330</v>
      </c>
      <c r="C349" s="323"/>
      <c r="D349" s="319"/>
      <c r="E349" s="313">
        <v>0.78</v>
      </c>
    </row>
    <row r="350" spans="2:5" ht="26.25" customHeight="1" x14ac:dyDescent="0.25">
      <c r="B350" s="327" t="s">
        <v>1331</v>
      </c>
      <c r="C350" s="323"/>
      <c r="D350" s="319"/>
      <c r="E350" s="313">
        <v>5.13</v>
      </c>
    </row>
    <row r="351" spans="2:5" ht="26.25" customHeight="1" x14ac:dyDescent="0.25">
      <c r="B351" s="327" t="s">
        <v>1332</v>
      </c>
      <c r="C351" s="323"/>
      <c r="D351" s="319"/>
      <c r="E351" s="313">
        <v>8.27</v>
      </c>
    </row>
    <row r="352" spans="2:5" ht="26.25" customHeight="1" x14ac:dyDescent="0.25">
      <c r="B352" s="327" t="s">
        <v>1333</v>
      </c>
      <c r="C352" s="323"/>
      <c r="D352" s="319"/>
      <c r="E352" s="313">
        <v>8.42</v>
      </c>
    </row>
    <row r="353" spans="2:5" ht="26.25" customHeight="1" x14ac:dyDescent="0.25">
      <c r="B353" s="327" t="s">
        <v>1334</v>
      </c>
      <c r="C353" s="323"/>
      <c r="D353" s="319"/>
      <c r="E353" s="313">
        <v>8.42</v>
      </c>
    </row>
    <row r="354" spans="2:5" ht="41.25" customHeight="1" x14ac:dyDescent="0.25">
      <c r="B354" s="322" t="s">
        <v>1335</v>
      </c>
      <c r="C354" s="323"/>
      <c r="D354" s="319"/>
      <c r="E354" s="313">
        <v>9.8000000000000007</v>
      </c>
    </row>
    <row r="355" spans="2:5" ht="38.25" customHeight="1" x14ac:dyDescent="0.25">
      <c r="B355" s="322" t="s">
        <v>1336</v>
      </c>
      <c r="C355" s="323"/>
      <c r="D355" s="319"/>
      <c r="E355" s="313">
        <v>9.84</v>
      </c>
    </row>
    <row r="356" spans="2:5" ht="26.25" customHeight="1" x14ac:dyDescent="0.25">
      <c r="B356" s="327" t="s">
        <v>1337</v>
      </c>
      <c r="C356" s="323"/>
      <c r="D356" s="319"/>
      <c r="E356" s="313">
        <v>10.88</v>
      </c>
    </row>
    <row r="357" spans="2:5" ht="39" customHeight="1" x14ac:dyDescent="0.25">
      <c r="B357" s="322" t="s">
        <v>1338</v>
      </c>
      <c r="C357" s="323" t="s">
        <v>1339</v>
      </c>
      <c r="D357" s="319" t="s">
        <v>1340</v>
      </c>
      <c r="E357" s="313">
        <v>19.59</v>
      </c>
    </row>
    <row r="358" spans="2:5" ht="26.25" customHeight="1" x14ac:dyDescent="0.25">
      <c r="B358" s="327" t="s">
        <v>1341</v>
      </c>
      <c r="C358" s="323" t="s">
        <v>1342</v>
      </c>
      <c r="D358" s="319" t="s">
        <v>1340</v>
      </c>
      <c r="E358" s="313">
        <v>13.47</v>
      </c>
    </row>
    <row r="359" spans="2:5" ht="33" customHeight="1" x14ac:dyDescent="0.25">
      <c r="B359" s="322" t="s">
        <v>1343</v>
      </c>
      <c r="C359" s="323" t="s">
        <v>1344</v>
      </c>
      <c r="D359" s="319" t="s">
        <v>1340</v>
      </c>
      <c r="E359" s="313">
        <v>16.53</v>
      </c>
    </row>
    <row r="360" spans="2:5" ht="39" customHeight="1" x14ac:dyDescent="0.25">
      <c r="B360" s="314" t="s">
        <v>1345</v>
      </c>
      <c r="C360" s="311" t="s">
        <v>1346</v>
      </c>
      <c r="D360" s="316"/>
      <c r="E360" s="313">
        <v>26.03</v>
      </c>
    </row>
    <row r="361" spans="2:5" ht="34.5" customHeight="1" x14ac:dyDescent="0.25">
      <c r="B361" s="314" t="s">
        <v>1347</v>
      </c>
      <c r="C361" s="311" t="s">
        <v>1348</v>
      </c>
      <c r="D361" s="316"/>
      <c r="E361" s="313">
        <v>25.94</v>
      </c>
    </row>
    <row r="362" spans="2:5" ht="33" customHeight="1" x14ac:dyDescent="0.25">
      <c r="B362" s="314" t="s">
        <v>1349</v>
      </c>
      <c r="C362" s="311" t="s">
        <v>1350</v>
      </c>
      <c r="D362" s="316"/>
      <c r="E362" s="313">
        <v>10.43</v>
      </c>
    </row>
    <row r="363" spans="2:5" ht="42.75" customHeight="1" x14ac:dyDescent="0.25">
      <c r="B363" s="314" t="s">
        <v>1351</v>
      </c>
      <c r="C363" s="311" t="s">
        <v>1352</v>
      </c>
      <c r="D363" s="317"/>
      <c r="E363" s="313">
        <v>9.9</v>
      </c>
    </row>
    <row r="364" spans="2:5" ht="36.75" customHeight="1" x14ac:dyDescent="0.25">
      <c r="B364" s="314" t="s">
        <v>1353</v>
      </c>
      <c r="C364" s="311" t="s">
        <v>1354</v>
      </c>
      <c r="D364" s="317"/>
      <c r="E364" s="313">
        <v>3.99</v>
      </c>
    </row>
    <row r="365" spans="2:5" ht="26.25" customHeight="1" x14ac:dyDescent="0.25">
      <c r="B365" s="310" t="s">
        <v>1355</v>
      </c>
      <c r="C365" s="323"/>
      <c r="D365" s="319"/>
      <c r="E365" s="313">
        <v>2.16</v>
      </c>
    </row>
    <row r="366" spans="2:5" ht="26.25" customHeight="1" x14ac:dyDescent="0.25">
      <c r="B366" s="327" t="s">
        <v>1356</v>
      </c>
      <c r="C366" s="323"/>
      <c r="D366" s="319"/>
      <c r="E366" s="313">
        <v>2.64</v>
      </c>
    </row>
    <row r="367" spans="2:5" ht="26.25" customHeight="1" x14ac:dyDescent="0.25">
      <c r="B367" s="310" t="s">
        <v>1357</v>
      </c>
      <c r="C367" s="323"/>
      <c r="D367" s="319"/>
      <c r="E367" s="313">
        <v>6.78</v>
      </c>
    </row>
    <row r="368" spans="2:5" ht="18.75" customHeight="1" x14ac:dyDescent="0.25">
      <c r="B368" s="310"/>
      <c r="C368" s="323"/>
      <c r="D368" s="312"/>
      <c r="E368" s="313"/>
    </row>
    <row r="369" spans="1:5" ht="26.25" customHeight="1" x14ac:dyDescent="0.25">
      <c r="B369" s="327" t="s">
        <v>1358</v>
      </c>
      <c r="C369" s="323"/>
      <c r="D369" s="319"/>
      <c r="E369" s="313">
        <v>0.05</v>
      </c>
    </row>
    <row r="370" spans="1:5" ht="26.25" customHeight="1" x14ac:dyDescent="0.25">
      <c r="B370" s="327" t="s">
        <v>1359</v>
      </c>
      <c r="C370" s="323"/>
      <c r="D370" s="319"/>
      <c r="E370" s="313">
        <v>0.08</v>
      </c>
    </row>
    <row r="371" spans="1:5" ht="26.25" customHeight="1" x14ac:dyDescent="0.25">
      <c r="B371" s="327" t="s">
        <v>1360</v>
      </c>
      <c r="C371" s="323"/>
      <c r="D371" s="319"/>
      <c r="E371" s="313">
        <v>0.08</v>
      </c>
    </row>
    <row r="372" spans="1:5" ht="26.25" customHeight="1" x14ac:dyDescent="0.25">
      <c r="B372" s="327" t="s">
        <v>1361</v>
      </c>
      <c r="C372" s="323"/>
      <c r="D372" s="319"/>
      <c r="E372" s="313">
        <v>0.35</v>
      </c>
    </row>
    <row r="373" spans="1:5" ht="26.25" customHeight="1" x14ac:dyDescent="0.25">
      <c r="B373" s="327" t="s">
        <v>1362</v>
      </c>
      <c r="C373" s="323"/>
      <c r="D373" s="319"/>
      <c r="E373" s="313">
        <v>0.83</v>
      </c>
    </row>
    <row r="374" spans="1:5" ht="26.25" customHeight="1" x14ac:dyDescent="0.25">
      <c r="B374" s="327" t="s">
        <v>1363</v>
      </c>
      <c r="C374" s="323"/>
      <c r="D374" s="319"/>
      <c r="E374" s="313">
        <v>12.77</v>
      </c>
    </row>
    <row r="375" spans="1:5" ht="26.25" customHeight="1" x14ac:dyDescent="0.25">
      <c r="B375" s="327" t="s">
        <v>1364</v>
      </c>
      <c r="C375" s="323"/>
      <c r="D375" s="319"/>
      <c r="E375" s="313">
        <v>28.8</v>
      </c>
    </row>
    <row r="376" spans="1:5" ht="26.25" customHeight="1" x14ac:dyDescent="0.25">
      <c r="B376" s="327" t="s">
        <v>1365</v>
      </c>
      <c r="C376" s="323"/>
      <c r="D376" s="319"/>
      <c r="E376" s="313">
        <v>3.33</v>
      </c>
    </row>
    <row r="377" spans="1:5" ht="26.25" customHeight="1" x14ac:dyDescent="0.25">
      <c r="B377" s="327" t="s">
        <v>1366</v>
      </c>
      <c r="C377" s="323"/>
      <c r="D377" s="319" t="s">
        <v>1367</v>
      </c>
      <c r="E377" s="313">
        <v>6.96</v>
      </c>
    </row>
    <row r="378" spans="1:5" ht="33.75" customHeight="1" x14ac:dyDescent="0.25">
      <c r="B378" s="327" t="s">
        <v>1368</v>
      </c>
      <c r="C378" s="323"/>
      <c r="D378" s="319"/>
      <c r="E378" s="313">
        <v>45.38</v>
      </c>
    </row>
    <row r="379" spans="1:5" ht="33.75" customHeight="1" x14ac:dyDescent="0.25">
      <c r="B379" s="310" t="s">
        <v>1369</v>
      </c>
      <c r="C379" s="323"/>
      <c r="D379" s="312"/>
      <c r="E379" s="313">
        <v>30.23</v>
      </c>
    </row>
    <row r="380" spans="1:5" ht="33.75" customHeight="1" x14ac:dyDescent="0.25">
      <c r="A380" s="338"/>
      <c r="B380" s="314" t="s">
        <v>1370</v>
      </c>
      <c r="C380" s="323"/>
      <c r="D380" s="312" t="s">
        <v>1371</v>
      </c>
      <c r="E380" s="313">
        <v>123.99</v>
      </c>
    </row>
    <row r="381" spans="1:5" ht="40.5" customHeight="1" x14ac:dyDescent="0.25">
      <c r="A381" s="338"/>
      <c r="B381" s="314" t="s">
        <v>1372</v>
      </c>
      <c r="C381" s="323"/>
      <c r="D381" s="312" t="s">
        <v>1371</v>
      </c>
      <c r="E381" s="313">
        <v>138.38</v>
      </c>
    </row>
    <row r="382" spans="1:5" ht="26.25" customHeight="1" x14ac:dyDescent="0.25">
      <c r="B382" s="327" t="s">
        <v>1373</v>
      </c>
      <c r="C382" s="311"/>
      <c r="D382" s="312"/>
      <c r="E382" s="313">
        <v>18.84</v>
      </c>
    </row>
    <row r="383" spans="1:5" ht="26.25" customHeight="1" x14ac:dyDescent="0.25">
      <c r="B383" s="327" t="s">
        <v>1374</v>
      </c>
      <c r="C383" s="311"/>
      <c r="D383" s="312"/>
      <c r="E383" s="313">
        <v>21.45</v>
      </c>
    </row>
    <row r="384" spans="1:5" ht="26.25" customHeight="1" x14ac:dyDescent="0.25">
      <c r="B384" s="327" t="s">
        <v>1375</v>
      </c>
      <c r="C384" s="311"/>
      <c r="D384" s="312"/>
      <c r="E384" s="313">
        <v>33.42</v>
      </c>
    </row>
    <row r="385" spans="2:5" ht="26.25" customHeight="1" x14ac:dyDescent="0.25">
      <c r="B385" s="327" t="s">
        <v>1376</v>
      </c>
      <c r="C385" s="311"/>
      <c r="D385" s="312"/>
      <c r="E385" s="313">
        <v>33.5</v>
      </c>
    </row>
    <row r="386" spans="2:5" ht="26.25" customHeight="1" x14ac:dyDescent="0.25">
      <c r="B386" s="327" t="s">
        <v>1377</v>
      </c>
      <c r="C386" s="311"/>
      <c r="D386" s="312"/>
      <c r="E386" s="313">
        <v>36.200000000000003</v>
      </c>
    </row>
    <row r="387" spans="2:5" ht="26.25" customHeight="1" x14ac:dyDescent="0.25">
      <c r="B387" s="327" t="s">
        <v>1378</v>
      </c>
      <c r="C387" s="311"/>
      <c r="D387" s="312"/>
      <c r="E387" s="313">
        <v>40.520000000000003</v>
      </c>
    </row>
    <row r="388" spans="2:5" ht="26.25" customHeight="1" x14ac:dyDescent="0.25">
      <c r="B388" s="327" t="s">
        <v>1379</v>
      </c>
      <c r="C388" s="311"/>
      <c r="D388" s="312"/>
      <c r="E388" s="313">
        <v>48.92</v>
      </c>
    </row>
    <row r="389" spans="2:5" ht="26.25" customHeight="1" x14ac:dyDescent="0.25">
      <c r="B389" s="327" t="s">
        <v>1380</v>
      </c>
      <c r="C389" s="311"/>
      <c r="D389" s="312"/>
      <c r="E389" s="313">
        <v>50.37</v>
      </c>
    </row>
    <row r="390" spans="2:5" ht="26.25" customHeight="1" x14ac:dyDescent="0.25">
      <c r="B390" s="327" t="s">
        <v>1381</v>
      </c>
      <c r="C390" s="311"/>
      <c r="D390" s="312"/>
      <c r="E390" s="313">
        <v>53.81</v>
      </c>
    </row>
    <row r="391" spans="2:5" ht="26.25" customHeight="1" x14ac:dyDescent="0.25">
      <c r="B391" s="327" t="s">
        <v>1382</v>
      </c>
      <c r="C391" s="311"/>
      <c r="D391" s="312"/>
      <c r="E391" s="313">
        <v>57.72</v>
      </c>
    </row>
    <row r="392" spans="2:5" ht="26.25" customHeight="1" x14ac:dyDescent="0.25">
      <c r="B392" s="327" t="s">
        <v>1383</v>
      </c>
      <c r="C392" s="311"/>
      <c r="D392" s="312"/>
      <c r="E392" s="313">
        <v>70.61</v>
      </c>
    </row>
    <row r="393" spans="2:5" ht="26.25" customHeight="1" x14ac:dyDescent="0.25">
      <c r="B393" s="327" t="s">
        <v>1384</v>
      </c>
      <c r="C393" s="311"/>
      <c r="D393" s="312"/>
      <c r="E393" s="313">
        <v>71.73</v>
      </c>
    </row>
    <row r="394" spans="2:5" ht="26.25" customHeight="1" x14ac:dyDescent="0.25">
      <c r="B394" s="327" t="s">
        <v>1385</v>
      </c>
      <c r="C394" s="311"/>
      <c r="D394" s="312"/>
      <c r="E394" s="313">
        <v>83.64</v>
      </c>
    </row>
    <row r="395" spans="2:5" ht="26.25" customHeight="1" x14ac:dyDescent="0.25">
      <c r="B395" s="327" t="s">
        <v>1386</v>
      </c>
      <c r="C395" s="311"/>
      <c r="D395" s="319"/>
      <c r="E395" s="313">
        <v>90.81</v>
      </c>
    </row>
    <row r="396" spans="2:5" ht="35.25" customHeight="1" x14ac:dyDescent="0.25">
      <c r="B396" s="322" t="s">
        <v>1387</v>
      </c>
      <c r="C396" s="311"/>
      <c r="D396" s="312"/>
      <c r="E396" s="313">
        <v>126.84</v>
      </c>
    </row>
    <row r="397" spans="2:5" ht="26.25" customHeight="1" x14ac:dyDescent="0.25">
      <c r="B397" s="327" t="s">
        <v>1388</v>
      </c>
      <c r="C397" s="311"/>
      <c r="D397" s="312"/>
      <c r="E397" s="313">
        <v>49.56</v>
      </c>
    </row>
    <row r="398" spans="2:5" ht="26.25" customHeight="1" x14ac:dyDescent="0.25">
      <c r="B398" s="327" t="s">
        <v>1389</v>
      </c>
      <c r="C398" s="311"/>
      <c r="D398" s="312"/>
      <c r="E398" s="313">
        <v>56.24</v>
      </c>
    </row>
    <row r="399" spans="2:5" ht="26.25" customHeight="1" thickBot="1" x14ac:dyDescent="0.3">
      <c r="B399" s="339" t="s">
        <v>1390</v>
      </c>
      <c r="C399" s="340"/>
      <c r="D399" s="341"/>
      <c r="E399" s="313">
        <v>85.76</v>
      </c>
    </row>
    <row r="400" spans="2:5" ht="16.5" customHeight="1" x14ac:dyDescent="0.25">
      <c r="B400" s="342"/>
      <c r="C400" s="301"/>
      <c r="D400" s="300"/>
      <c r="E400" s="338"/>
    </row>
    <row r="401" spans="2:5" ht="26.25" hidden="1" customHeight="1" x14ac:dyDescent="0.25">
      <c r="B401" s="343"/>
      <c r="C401" s="301"/>
      <c r="D401" s="343"/>
      <c r="E401" s="344"/>
    </row>
    <row r="402" spans="2:5" ht="26.25" hidden="1" customHeight="1" x14ac:dyDescent="0.2">
      <c r="E402" s="344"/>
    </row>
    <row r="403" spans="2:5" ht="61.5" customHeight="1" x14ac:dyDescent="0.3">
      <c r="B403" s="345" t="s">
        <v>1391</v>
      </c>
      <c r="C403" s="346"/>
      <c r="D403" s="346" t="s">
        <v>730</v>
      </c>
    </row>
    <row r="404" spans="2:5" ht="45" customHeight="1" x14ac:dyDescent="0.3">
      <c r="B404" s="346" t="s">
        <v>731</v>
      </c>
      <c r="C404" s="345"/>
      <c r="D404" s="346" t="s">
        <v>732</v>
      </c>
    </row>
    <row r="405" spans="2:5" ht="19.5" customHeight="1" x14ac:dyDescent="0.3">
      <c r="B405" s="345"/>
      <c r="C405" s="346"/>
      <c r="D405" s="346"/>
    </row>
    <row r="406" spans="2:5" ht="26.25" customHeight="1" x14ac:dyDescent="0.3">
      <c r="B406" s="345" t="s">
        <v>733</v>
      </c>
      <c r="C406" s="346"/>
      <c r="D406" s="346" t="s">
        <v>734</v>
      </c>
    </row>
    <row r="407" spans="2:5" ht="26.25" customHeight="1" x14ac:dyDescent="0.3">
      <c r="B407" s="345"/>
      <c r="C407" s="346"/>
      <c r="D407" s="346"/>
    </row>
    <row r="408" spans="2:5" ht="26.25" customHeight="1" x14ac:dyDescent="0.3">
      <c r="B408" s="345" t="s">
        <v>736</v>
      </c>
      <c r="C408" s="346"/>
      <c r="D408" s="346" t="s">
        <v>737</v>
      </c>
    </row>
    <row r="409" spans="2:5" ht="26.25" customHeight="1" x14ac:dyDescent="0.3">
      <c r="B409" s="346"/>
      <c r="C409" s="346"/>
      <c r="D409" s="346"/>
      <c r="E409" s="346"/>
    </row>
    <row r="410" spans="2:5" ht="26.25" customHeight="1" x14ac:dyDescent="0.2">
      <c r="D410" s="301"/>
    </row>
    <row r="1017" spans="3:3" s="300" customFormat="1" ht="26.25" customHeight="1" x14ac:dyDescent="0.2">
      <c r="C1017" s="301"/>
    </row>
    <row r="1018" spans="3:3" s="300" customFormat="1" ht="26.25" customHeight="1" x14ac:dyDescent="0.2">
      <c r="C1018" s="301"/>
    </row>
    <row r="1019" spans="3:3" s="300" customFormat="1" ht="26.25" customHeight="1" x14ac:dyDescent="0.2">
      <c r="C1019" s="301"/>
    </row>
    <row r="1020" spans="3:3" s="300" customFormat="1" ht="26.25" customHeight="1" x14ac:dyDescent="0.2">
      <c r="C1020" s="301"/>
    </row>
    <row r="1021" spans="3:3" s="300" customFormat="1" ht="26.25" customHeight="1" x14ac:dyDescent="0.2">
      <c r="C1021" s="301"/>
    </row>
    <row r="1022" spans="3:3" s="300" customFormat="1" ht="26.25" customHeight="1" x14ac:dyDescent="0.2">
      <c r="C1022" s="301"/>
    </row>
    <row r="1023" spans="3:3" s="300" customFormat="1" ht="26.25" customHeight="1" x14ac:dyDescent="0.2">
      <c r="C1023" s="301"/>
    </row>
    <row r="1024" spans="3:3" s="300" customFormat="1" ht="26.25" customHeight="1" x14ac:dyDescent="0.2">
      <c r="C1024" s="301"/>
    </row>
    <row r="1025" spans="3:3" s="300" customFormat="1" ht="26.25" customHeight="1" x14ac:dyDescent="0.2">
      <c r="C1025" s="301"/>
    </row>
    <row r="1026" spans="3:3" s="300" customFormat="1" ht="26.25" customHeight="1" x14ac:dyDescent="0.2">
      <c r="C1026" s="301"/>
    </row>
    <row r="1027" spans="3:3" s="300" customFormat="1" ht="26.25" customHeight="1" x14ac:dyDescent="0.2">
      <c r="C1027" s="301"/>
    </row>
    <row r="1028" spans="3:3" s="300" customFormat="1" ht="26.25" customHeight="1" x14ac:dyDescent="0.2">
      <c r="C1028" s="301"/>
    </row>
    <row r="1029" spans="3:3" s="300" customFormat="1" ht="26.25" customHeight="1" x14ac:dyDescent="0.2">
      <c r="C1029" s="301"/>
    </row>
    <row r="1030" spans="3:3" s="300" customFormat="1" ht="26.25" customHeight="1" x14ac:dyDescent="0.2">
      <c r="C1030" s="301"/>
    </row>
    <row r="1031" spans="3:3" s="300" customFormat="1" ht="26.25" customHeight="1" x14ac:dyDescent="0.2">
      <c r="C1031" s="301"/>
    </row>
    <row r="1032" spans="3:3" s="300" customFormat="1" ht="26.25" customHeight="1" x14ac:dyDescent="0.2">
      <c r="C1032" s="301"/>
    </row>
    <row r="1033" spans="3:3" s="300" customFormat="1" ht="26.25" customHeight="1" x14ac:dyDescent="0.2">
      <c r="C1033" s="301"/>
    </row>
    <row r="1034" spans="3:3" s="300" customFormat="1" ht="26.25" customHeight="1" x14ac:dyDescent="0.2">
      <c r="C1034" s="301"/>
    </row>
    <row r="1035" spans="3:3" s="300" customFormat="1" ht="26.25" customHeight="1" x14ac:dyDescent="0.2">
      <c r="C1035" s="301"/>
    </row>
    <row r="1036" spans="3:3" s="300" customFormat="1" ht="26.25" customHeight="1" x14ac:dyDescent="0.2">
      <c r="C1036" s="301"/>
    </row>
    <row r="1037" spans="3:3" s="300" customFormat="1" ht="26.25" customHeight="1" x14ac:dyDescent="0.2">
      <c r="C1037" s="301"/>
    </row>
    <row r="1038" spans="3:3" s="300" customFormat="1" ht="26.25" customHeight="1" x14ac:dyDescent="0.2">
      <c r="C1038" s="301"/>
    </row>
  </sheetData>
  <pageMargins left="0.78740157480314965" right="0" top="0.43307086614173229" bottom="0.39370078740157483" header="0.19685039370078741" footer="0"/>
  <pageSetup paperSize="9" scale="61" fitToHeight="2" orientation="portrait" horizontalDpi="300" verticalDpi="300" r:id="rId1"/>
  <headerFooter alignWithMargins="0"/>
  <rowBreaks count="1" manualBreakCount="1">
    <brk id="408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C163"/>
  <sheetViews>
    <sheetView zoomScale="80" zoomScaleNormal="80" workbookViewId="0">
      <selection activeCell="C23" sqref="C23"/>
    </sheetView>
  </sheetViews>
  <sheetFormatPr defaultRowHeight="14.25" x14ac:dyDescent="0.2"/>
  <cols>
    <col min="1" max="1" width="9.140625" style="3"/>
    <col min="2" max="2" width="0" style="3" hidden="1" customWidth="1"/>
    <col min="3" max="3" width="44.5703125" style="3" customWidth="1"/>
    <col min="4" max="4" width="17.7109375" style="108" customWidth="1"/>
    <col min="5" max="5" width="16.7109375" style="109" customWidth="1"/>
    <col min="6" max="6" width="13.85546875" style="3" hidden="1" customWidth="1"/>
    <col min="7" max="7" width="22.42578125" style="3" customWidth="1"/>
    <col min="8" max="8" width="15.5703125" style="3" hidden="1" customWidth="1"/>
    <col min="9" max="9" width="18.28515625" style="3" hidden="1" customWidth="1"/>
    <col min="10" max="10" width="19.28515625" style="3" hidden="1" customWidth="1"/>
    <col min="11" max="11" width="17.5703125" style="3" hidden="1" customWidth="1"/>
    <col min="12" max="12" width="15.85546875" style="3" hidden="1" customWidth="1"/>
    <col min="13" max="13" width="17" style="3" hidden="1" customWidth="1"/>
    <col min="14" max="14" width="15" style="3" hidden="1" customWidth="1"/>
    <col min="15" max="15" width="15.85546875" style="3" hidden="1" customWidth="1"/>
    <col min="16" max="16" width="15.5703125" style="3" hidden="1" customWidth="1"/>
    <col min="17" max="17" width="20" style="3" hidden="1" customWidth="1"/>
    <col min="18" max="18" width="20.42578125" style="5" hidden="1" customWidth="1"/>
    <col min="19" max="19" width="21.140625" style="3" hidden="1" customWidth="1"/>
    <col min="20" max="20" width="20.140625" style="3" hidden="1" customWidth="1"/>
    <col min="21" max="21" width="20.5703125" style="3" hidden="1" customWidth="1"/>
    <col min="22" max="22" width="16.28515625" style="3" customWidth="1"/>
    <col min="23" max="16384" width="9.140625" style="3"/>
  </cols>
  <sheetData>
    <row r="1" spans="3:22" x14ac:dyDescent="0.2">
      <c r="C1" s="108"/>
    </row>
    <row r="2" spans="3:22" ht="18.75" x14ac:dyDescent="0.3">
      <c r="D2" s="106" t="s">
        <v>0</v>
      </c>
      <c r="E2" s="2"/>
    </row>
    <row r="3" spans="3:22" ht="18" x14ac:dyDescent="0.25">
      <c r="D3" s="11" t="s">
        <v>1</v>
      </c>
      <c r="E3" s="2"/>
      <c r="U3" s="9"/>
      <c r="V3" s="9"/>
    </row>
    <row r="4" spans="3:22" ht="18" x14ac:dyDescent="0.25">
      <c r="D4" s="11"/>
      <c r="E4" s="2"/>
      <c r="U4" s="9"/>
      <c r="V4" s="9"/>
    </row>
    <row r="5" spans="3:22" ht="21.75" customHeight="1" x14ac:dyDescent="0.25">
      <c r="D5" s="111"/>
      <c r="E5" s="11" t="s">
        <v>2</v>
      </c>
      <c r="H5" s="9"/>
      <c r="I5" s="11"/>
      <c r="K5" s="11"/>
      <c r="O5" s="11" t="s">
        <v>2</v>
      </c>
      <c r="P5" s="11"/>
      <c r="Q5" s="11" t="s">
        <v>2</v>
      </c>
      <c r="U5" s="9"/>
      <c r="V5" s="9"/>
    </row>
    <row r="6" spans="3:22" ht="20.25" customHeight="1" x14ac:dyDescent="0.25">
      <c r="D6" s="112" t="s">
        <v>1392</v>
      </c>
      <c r="E6" s="113" t="s">
        <v>740</v>
      </c>
      <c r="H6" s="9"/>
      <c r="I6" s="114"/>
      <c r="K6" s="114"/>
      <c r="O6" s="115" t="s">
        <v>741</v>
      </c>
      <c r="P6" s="115"/>
      <c r="Q6" s="115" t="s">
        <v>741</v>
      </c>
      <c r="U6" s="9"/>
      <c r="V6" s="9"/>
    </row>
    <row r="7" spans="3:22" ht="15" x14ac:dyDescent="0.25">
      <c r="D7" s="14"/>
      <c r="I7" s="15"/>
      <c r="J7" s="15"/>
      <c r="K7" s="15"/>
      <c r="L7" s="15"/>
      <c r="M7" s="15"/>
      <c r="N7" s="15"/>
      <c r="O7" s="15"/>
      <c r="P7" s="15"/>
      <c r="Q7" s="15"/>
      <c r="R7" s="16"/>
      <c r="S7" s="15"/>
      <c r="U7" s="9"/>
      <c r="V7" s="9"/>
    </row>
    <row r="8" spans="3:22" ht="33.75" customHeight="1" x14ac:dyDescent="0.3">
      <c r="C8" s="20" t="s">
        <v>5</v>
      </c>
      <c r="D8" s="116"/>
      <c r="E8" s="117"/>
      <c r="F8" s="110"/>
      <c r="G8" s="116"/>
      <c r="H8" s="19"/>
      <c r="I8" s="22"/>
      <c r="J8" s="22"/>
      <c r="K8" s="22"/>
      <c r="L8" s="22"/>
      <c r="M8" s="22"/>
      <c r="N8" s="22"/>
      <c r="O8" s="22"/>
      <c r="P8" s="22"/>
      <c r="Q8" s="22"/>
      <c r="R8" s="105"/>
      <c r="T8" s="19"/>
      <c r="U8" s="19"/>
      <c r="V8" s="19"/>
    </row>
    <row r="9" spans="3:22" ht="13.5" customHeight="1" x14ac:dyDescent="0.3">
      <c r="C9" s="116"/>
      <c r="D9" s="116"/>
      <c r="E9" s="117"/>
      <c r="F9" s="116"/>
      <c r="G9" s="116"/>
      <c r="H9" s="11"/>
      <c r="I9" s="22"/>
      <c r="J9" s="22"/>
      <c r="K9" s="22"/>
      <c r="L9" s="22"/>
      <c r="M9" s="22"/>
      <c r="N9" s="22"/>
      <c r="O9" s="22"/>
      <c r="P9" s="22"/>
      <c r="Q9" s="22"/>
      <c r="R9" s="105"/>
      <c r="T9" s="22"/>
      <c r="U9" s="19"/>
      <c r="V9" s="19"/>
    </row>
    <row r="10" spans="3:22" ht="20.25" x14ac:dyDescent="0.3">
      <c r="C10" s="118" t="s">
        <v>1393</v>
      </c>
      <c r="D10" s="118"/>
      <c r="E10" s="119"/>
      <c r="F10" s="110"/>
      <c r="G10" s="116"/>
      <c r="H10" s="11"/>
      <c r="I10" s="22"/>
      <c r="J10" s="22"/>
      <c r="K10" s="22"/>
      <c r="L10" s="22"/>
      <c r="M10" s="22"/>
      <c r="N10" s="22"/>
      <c r="O10" s="22"/>
      <c r="P10" s="22"/>
      <c r="Q10" s="22"/>
      <c r="R10" s="105"/>
      <c r="U10" s="19"/>
      <c r="V10" s="19"/>
    </row>
    <row r="11" spans="3:22" ht="14.25" customHeight="1" x14ac:dyDescent="0.25">
      <c r="C11" s="116"/>
      <c r="D11" s="116"/>
      <c r="E11" s="117"/>
      <c r="F11" s="116"/>
      <c r="G11" s="116"/>
      <c r="H11" s="11"/>
      <c r="T11" s="22"/>
      <c r="U11" s="22"/>
      <c r="V11" s="22"/>
    </row>
    <row r="12" spans="3:22" ht="15.75" x14ac:dyDescent="0.25">
      <c r="C12" s="116" t="s">
        <v>1394</v>
      </c>
      <c r="D12" s="116"/>
      <c r="F12" s="110"/>
      <c r="G12" s="110"/>
    </row>
    <row r="13" spans="3:22" ht="13.5" customHeight="1" x14ac:dyDescent="0.25">
      <c r="D13" s="15"/>
      <c r="E13" s="117"/>
      <c r="F13" s="11"/>
      <c r="G13" s="11"/>
      <c r="H13" s="11"/>
    </row>
    <row r="14" spans="3:22" ht="25.5" customHeight="1" thickBot="1" x14ac:dyDescent="0.3">
      <c r="C14" s="9" t="s">
        <v>8</v>
      </c>
      <c r="F14" s="11"/>
      <c r="G14" s="109" t="s">
        <v>744</v>
      </c>
      <c r="H14" s="24">
        <v>45658</v>
      </c>
      <c r="I14" s="3" t="s">
        <v>10</v>
      </c>
      <c r="J14" s="3" t="s">
        <v>1395</v>
      </c>
      <c r="K14" s="3" t="s">
        <v>1396</v>
      </c>
      <c r="L14" s="3" t="s">
        <v>1397</v>
      </c>
      <c r="M14" s="3" t="s">
        <v>1398</v>
      </c>
      <c r="N14" s="3" t="s">
        <v>745</v>
      </c>
      <c r="O14" s="3" t="s">
        <v>1399</v>
      </c>
      <c r="P14" s="3" t="s">
        <v>746</v>
      </c>
      <c r="Q14" s="3" t="s">
        <v>11</v>
      </c>
      <c r="R14" s="5" t="s">
        <v>1400</v>
      </c>
    </row>
    <row r="15" spans="3:22" ht="43.5" customHeight="1" thickBot="1" x14ac:dyDescent="0.3">
      <c r="C15" s="120" t="s">
        <v>12</v>
      </c>
      <c r="D15" s="121" t="s">
        <v>13</v>
      </c>
      <c r="E15" s="122" t="s">
        <v>14</v>
      </c>
      <c r="F15" s="123" t="s">
        <v>1401</v>
      </c>
      <c r="G15" s="124" t="s">
        <v>15</v>
      </c>
      <c r="H15" s="123" t="s">
        <v>16</v>
      </c>
      <c r="I15" s="123" t="s">
        <v>16</v>
      </c>
      <c r="J15" s="123"/>
      <c r="K15" s="123"/>
      <c r="L15" s="123" t="s">
        <v>16</v>
      </c>
      <c r="M15" s="123" t="s">
        <v>16</v>
      </c>
      <c r="N15" s="123" t="s">
        <v>16</v>
      </c>
      <c r="O15" s="123" t="s">
        <v>16</v>
      </c>
      <c r="P15" s="123" t="s">
        <v>16</v>
      </c>
      <c r="Q15" s="123" t="s">
        <v>16</v>
      </c>
      <c r="R15" s="125" t="s">
        <v>16</v>
      </c>
      <c r="S15" s="123" t="s">
        <v>1402</v>
      </c>
      <c r="T15" s="123" t="s">
        <v>1403</v>
      </c>
      <c r="U15" s="126" t="s">
        <v>17</v>
      </c>
      <c r="V15" s="28" t="s">
        <v>1404</v>
      </c>
    </row>
    <row r="16" spans="3:22" ht="9.75" customHeight="1" x14ac:dyDescent="0.25">
      <c r="C16" s="128"/>
      <c r="D16" s="129"/>
      <c r="E16" s="130"/>
      <c r="F16" s="127"/>
      <c r="G16" s="131"/>
      <c r="H16" s="127"/>
      <c r="I16" s="127"/>
      <c r="J16" s="127"/>
      <c r="K16" s="127"/>
      <c r="L16" s="127"/>
      <c r="M16" s="127"/>
      <c r="N16" s="127"/>
      <c r="O16" s="127"/>
      <c r="P16" s="127"/>
      <c r="Q16" s="127"/>
      <c r="R16" s="132"/>
      <c r="S16" s="127"/>
      <c r="T16" s="127"/>
      <c r="U16" s="133"/>
      <c r="V16" s="134"/>
    </row>
    <row r="17" spans="3:22" ht="20.25" customHeight="1" thickBot="1" x14ac:dyDescent="0.3">
      <c r="C17" s="136" t="s">
        <v>678</v>
      </c>
      <c r="D17" s="137" t="s">
        <v>679</v>
      </c>
      <c r="E17" s="138" t="s">
        <v>680</v>
      </c>
      <c r="F17" s="139">
        <v>7323990000</v>
      </c>
      <c r="G17" s="98" t="s">
        <v>681</v>
      </c>
      <c r="H17" s="140">
        <v>74.47</v>
      </c>
      <c r="I17" s="99">
        <v>74.47</v>
      </c>
      <c r="J17" s="99">
        <v>74.47</v>
      </c>
      <c r="K17" s="99">
        <v>74.47</v>
      </c>
      <c r="L17" s="99">
        <v>74.47</v>
      </c>
      <c r="M17" s="99">
        <v>74.47</v>
      </c>
      <c r="N17" s="99">
        <f t="shared" ref="N17" si="0">M17</f>
        <v>74.47</v>
      </c>
      <c r="O17" s="99">
        <v>74.47</v>
      </c>
      <c r="P17" s="99">
        <v>74.47</v>
      </c>
      <c r="Q17" s="99">
        <v>74.47</v>
      </c>
      <c r="R17" s="100">
        <v>74.47</v>
      </c>
      <c r="S17" s="141">
        <v>20</v>
      </c>
      <c r="T17" s="142">
        <f>N17*0.2</f>
        <v>14.894</v>
      </c>
      <c r="U17" s="101">
        <f>N17+T17</f>
        <v>89.364000000000004</v>
      </c>
      <c r="V17" s="143">
        <f>ROUND((U17*1.06),2)</f>
        <v>94.73</v>
      </c>
    </row>
    <row r="18" spans="3:22" ht="18" x14ac:dyDescent="0.25">
      <c r="C18" s="150" t="s">
        <v>1407</v>
      </c>
      <c r="D18" s="62"/>
      <c r="E18" s="145"/>
      <c r="F18" s="146"/>
      <c r="G18" s="147"/>
      <c r="H18" s="148"/>
      <c r="I18" s="148"/>
      <c r="J18" s="148"/>
      <c r="K18" s="148"/>
      <c r="L18" s="148"/>
      <c r="M18" s="148"/>
      <c r="N18" s="37"/>
      <c r="O18" s="37"/>
      <c r="P18" s="37"/>
      <c r="Q18" s="37"/>
      <c r="R18" s="38"/>
      <c r="S18" s="148"/>
      <c r="T18" s="153"/>
      <c r="U18" s="39"/>
      <c r="V18" s="143"/>
    </row>
    <row r="19" spans="3:22" ht="39" customHeight="1" x14ac:dyDescent="0.25">
      <c r="C19" s="81" t="s">
        <v>1408</v>
      </c>
      <c r="D19" s="62" t="s">
        <v>1409</v>
      </c>
      <c r="E19" s="145" t="s">
        <v>1410</v>
      </c>
      <c r="F19" s="146">
        <v>9402900000</v>
      </c>
      <c r="G19" s="147" t="s">
        <v>1405</v>
      </c>
      <c r="H19" s="37">
        <v>465.94</v>
      </c>
      <c r="I19" s="37">
        <f>ROUND((H19*1.003),2)</f>
        <v>467.34</v>
      </c>
      <c r="J19" s="37">
        <v>468.74</v>
      </c>
      <c r="K19" s="37">
        <v>470.15</v>
      </c>
      <c r="L19" s="37">
        <f t="shared" ref="L19:L30" si="1">ROUND((K19*1.003),2)</f>
        <v>471.56</v>
      </c>
      <c r="M19" s="37">
        <f t="shared" ref="M19:M30" si="2">ROUND((L19*1.006),2)</f>
        <v>474.39</v>
      </c>
      <c r="N19" s="37">
        <f t="shared" ref="N19:N30" si="3">ROUND(M19*1.003,2)</f>
        <v>475.81</v>
      </c>
      <c r="O19" s="37">
        <v>477.24</v>
      </c>
      <c r="P19" s="37">
        <v>478.67</v>
      </c>
      <c r="Q19" s="37">
        <v>478.67</v>
      </c>
      <c r="R19" s="38">
        <f>ROUND(O19*1.003,2)</f>
        <v>478.67</v>
      </c>
      <c r="S19" s="149">
        <v>10</v>
      </c>
      <c r="T19" s="154">
        <f>ROUND((R19*0.1),2)</f>
        <v>47.87</v>
      </c>
      <c r="U19" s="39">
        <f>R19+T19</f>
        <v>526.54</v>
      </c>
      <c r="V19" s="143">
        <f t="shared" ref="V19:V61" si="4">ROUND((U19*1.06),2)</f>
        <v>558.13</v>
      </c>
    </row>
    <row r="20" spans="3:22" ht="15.75" customHeight="1" x14ac:dyDescent="0.25">
      <c r="C20" s="81" t="s">
        <v>1408</v>
      </c>
      <c r="D20" s="62" t="s">
        <v>1411</v>
      </c>
      <c r="E20" s="145" t="s">
        <v>1410</v>
      </c>
      <c r="F20" s="146">
        <v>9402900000</v>
      </c>
      <c r="G20" s="147" t="s">
        <v>1405</v>
      </c>
      <c r="H20" s="37">
        <v>465.94</v>
      </c>
      <c r="I20" s="37">
        <f>ROUND((H20*1.003),2)</f>
        <v>467.34</v>
      </c>
      <c r="J20" s="37">
        <v>468.74</v>
      </c>
      <c r="K20" s="37">
        <v>470.15</v>
      </c>
      <c r="L20" s="37">
        <f t="shared" si="1"/>
        <v>471.56</v>
      </c>
      <c r="M20" s="37">
        <f t="shared" si="2"/>
        <v>474.39</v>
      </c>
      <c r="N20" s="37">
        <f t="shared" si="3"/>
        <v>475.81</v>
      </c>
      <c r="O20" s="37"/>
      <c r="P20" s="37">
        <v>478.67</v>
      </c>
      <c r="Q20" s="37">
        <v>504.8</v>
      </c>
      <c r="R20" s="38">
        <v>504.8</v>
      </c>
      <c r="S20" s="149">
        <v>10</v>
      </c>
      <c r="T20" s="154">
        <f>ROUND((R20*0.1),2)</f>
        <v>50.48</v>
      </c>
      <c r="U20" s="39">
        <f>R20+T20</f>
        <v>555.28</v>
      </c>
      <c r="V20" s="143">
        <f t="shared" si="4"/>
        <v>588.6</v>
      </c>
    </row>
    <row r="21" spans="3:22" ht="15.75" customHeight="1" x14ac:dyDescent="0.25">
      <c r="C21" s="81" t="s">
        <v>1412</v>
      </c>
      <c r="D21" s="65" t="s">
        <v>1413</v>
      </c>
      <c r="E21" s="145" t="s">
        <v>1410</v>
      </c>
      <c r="F21" s="146">
        <v>9402900000</v>
      </c>
      <c r="G21" s="147" t="s">
        <v>1405</v>
      </c>
      <c r="H21" s="37">
        <v>550.20000000000005</v>
      </c>
      <c r="I21" s="37">
        <f t="shared" ref="I21:I83" si="5">ROUND((H21*1.003),2)</f>
        <v>551.85</v>
      </c>
      <c r="J21" s="37">
        <v>553.51</v>
      </c>
      <c r="K21" s="37">
        <v>555.16999999999996</v>
      </c>
      <c r="L21" s="37">
        <f t="shared" si="1"/>
        <v>556.84</v>
      </c>
      <c r="M21" s="37">
        <f t="shared" si="2"/>
        <v>560.17999999999995</v>
      </c>
      <c r="N21" s="37">
        <f t="shared" si="3"/>
        <v>561.86</v>
      </c>
      <c r="O21" s="37">
        <v>563.54999999999995</v>
      </c>
      <c r="P21" s="37">
        <v>565.24</v>
      </c>
      <c r="Q21" s="37">
        <v>565.24</v>
      </c>
      <c r="R21" s="38">
        <f>ROUND(O21*1.003,2)</f>
        <v>565.24</v>
      </c>
      <c r="S21" s="149">
        <v>10</v>
      </c>
      <c r="T21" s="154">
        <f t="shared" ref="T21:T61" si="6">ROUND((R21*0.1),2)</f>
        <v>56.52</v>
      </c>
      <c r="U21" s="39">
        <f>R21+T21</f>
        <v>621.76</v>
      </c>
      <c r="V21" s="143">
        <f t="shared" si="4"/>
        <v>659.07</v>
      </c>
    </row>
    <row r="22" spans="3:22" ht="30.75" customHeight="1" x14ac:dyDescent="0.25">
      <c r="C22" s="81" t="s">
        <v>1412</v>
      </c>
      <c r="D22" s="65" t="s">
        <v>1414</v>
      </c>
      <c r="E22" s="145" t="s">
        <v>1410</v>
      </c>
      <c r="F22" s="146">
        <v>9402900000</v>
      </c>
      <c r="G22" s="147" t="s">
        <v>1405</v>
      </c>
      <c r="H22" s="37">
        <v>550.20000000000005</v>
      </c>
      <c r="I22" s="37">
        <f t="shared" si="5"/>
        <v>551.85</v>
      </c>
      <c r="J22" s="37">
        <v>553.51</v>
      </c>
      <c r="K22" s="37">
        <v>555.16999999999996</v>
      </c>
      <c r="L22" s="37">
        <f t="shared" si="1"/>
        <v>556.84</v>
      </c>
      <c r="M22" s="37">
        <f t="shared" si="2"/>
        <v>560.17999999999995</v>
      </c>
      <c r="N22" s="37">
        <f t="shared" si="3"/>
        <v>561.86</v>
      </c>
      <c r="O22" s="37">
        <v>563.54999999999995</v>
      </c>
      <c r="P22" s="37">
        <v>565.24</v>
      </c>
      <c r="Q22" s="37">
        <v>619.5</v>
      </c>
      <c r="R22" s="38">
        <v>619.5</v>
      </c>
      <c r="S22" s="149">
        <v>10</v>
      </c>
      <c r="T22" s="154">
        <f t="shared" si="6"/>
        <v>61.95</v>
      </c>
      <c r="U22" s="39">
        <f t="shared" ref="U22:U61" si="7">R22+T22</f>
        <v>681.45</v>
      </c>
      <c r="V22" s="143">
        <f t="shared" si="4"/>
        <v>722.34</v>
      </c>
    </row>
    <row r="23" spans="3:22" ht="58.5" customHeight="1" x14ac:dyDescent="0.25">
      <c r="C23" s="81" t="s">
        <v>1415</v>
      </c>
      <c r="D23" s="65" t="s">
        <v>1416</v>
      </c>
      <c r="E23" s="145" t="s">
        <v>1417</v>
      </c>
      <c r="F23" s="146">
        <v>9402900000</v>
      </c>
      <c r="G23" s="147" t="s">
        <v>1405</v>
      </c>
      <c r="H23" s="37">
        <v>615.20000000000005</v>
      </c>
      <c r="I23" s="37">
        <f t="shared" si="5"/>
        <v>617.04999999999995</v>
      </c>
      <c r="J23" s="37">
        <v>618.9</v>
      </c>
      <c r="K23" s="37">
        <v>620.76</v>
      </c>
      <c r="L23" s="37">
        <f t="shared" si="1"/>
        <v>622.62</v>
      </c>
      <c r="M23" s="37">
        <f t="shared" si="2"/>
        <v>626.36</v>
      </c>
      <c r="N23" s="37">
        <f t="shared" si="3"/>
        <v>628.24</v>
      </c>
      <c r="O23" s="37">
        <v>630.12</v>
      </c>
      <c r="P23" s="37">
        <v>632.01</v>
      </c>
      <c r="Q23" s="37">
        <v>632.01</v>
      </c>
      <c r="R23" s="38">
        <f>ROUND(O23*1.003,2)</f>
        <v>632.01</v>
      </c>
      <c r="S23" s="149">
        <v>10</v>
      </c>
      <c r="T23" s="154">
        <f t="shared" si="6"/>
        <v>63.2</v>
      </c>
      <c r="U23" s="39">
        <f t="shared" si="7"/>
        <v>695.21</v>
      </c>
      <c r="V23" s="143">
        <f t="shared" si="4"/>
        <v>736.92</v>
      </c>
    </row>
    <row r="24" spans="3:22" ht="51" customHeight="1" x14ac:dyDescent="0.25">
      <c r="C24" s="81" t="s">
        <v>1415</v>
      </c>
      <c r="D24" s="65" t="s">
        <v>1416</v>
      </c>
      <c r="E24" s="145" t="s">
        <v>1417</v>
      </c>
      <c r="F24" s="146">
        <v>9402900000</v>
      </c>
      <c r="G24" s="147" t="s">
        <v>1405</v>
      </c>
      <c r="H24" s="37">
        <v>615.20000000000005</v>
      </c>
      <c r="I24" s="37">
        <f t="shared" si="5"/>
        <v>617.04999999999995</v>
      </c>
      <c r="J24" s="37">
        <v>618.9</v>
      </c>
      <c r="K24" s="37">
        <v>620.76</v>
      </c>
      <c r="L24" s="37">
        <f t="shared" si="1"/>
        <v>622.62</v>
      </c>
      <c r="M24" s="37">
        <f t="shared" si="2"/>
        <v>626.36</v>
      </c>
      <c r="N24" s="37">
        <f t="shared" si="3"/>
        <v>628.24</v>
      </c>
      <c r="O24" s="37">
        <v>630.12</v>
      </c>
      <c r="P24" s="37">
        <v>632.01</v>
      </c>
      <c r="Q24" s="37">
        <v>658.04</v>
      </c>
      <c r="R24" s="38">
        <v>658.04</v>
      </c>
      <c r="S24" s="149">
        <v>10</v>
      </c>
      <c r="T24" s="154">
        <f t="shared" si="6"/>
        <v>65.8</v>
      </c>
      <c r="U24" s="39">
        <f t="shared" si="7"/>
        <v>723.83999999999992</v>
      </c>
      <c r="V24" s="143">
        <f t="shared" si="4"/>
        <v>767.27</v>
      </c>
    </row>
    <row r="25" spans="3:22" ht="54.75" customHeight="1" x14ac:dyDescent="0.25">
      <c r="C25" s="81" t="s">
        <v>1418</v>
      </c>
      <c r="D25" s="65" t="s">
        <v>1419</v>
      </c>
      <c r="E25" s="145" t="s">
        <v>1410</v>
      </c>
      <c r="F25" s="146">
        <v>9402900000</v>
      </c>
      <c r="G25" s="147" t="s">
        <v>1405</v>
      </c>
      <c r="H25" s="37">
        <v>707.96</v>
      </c>
      <c r="I25" s="37">
        <f t="shared" si="5"/>
        <v>710.08</v>
      </c>
      <c r="J25" s="37">
        <v>712.21</v>
      </c>
      <c r="K25" s="37">
        <v>714.35</v>
      </c>
      <c r="L25" s="37">
        <f t="shared" si="1"/>
        <v>716.49</v>
      </c>
      <c r="M25" s="37">
        <f t="shared" si="2"/>
        <v>720.79</v>
      </c>
      <c r="N25" s="37">
        <f t="shared" si="3"/>
        <v>722.95</v>
      </c>
      <c r="O25" s="37">
        <v>725.12</v>
      </c>
      <c r="P25" s="37">
        <v>727.3</v>
      </c>
      <c r="Q25" s="37">
        <v>727.3</v>
      </c>
      <c r="R25" s="38">
        <f>ROUND(O25*1.003,2)</f>
        <v>727.3</v>
      </c>
      <c r="S25" s="149">
        <v>10</v>
      </c>
      <c r="T25" s="154">
        <f t="shared" si="6"/>
        <v>72.73</v>
      </c>
      <c r="U25" s="39">
        <f t="shared" si="7"/>
        <v>800.03</v>
      </c>
      <c r="V25" s="143">
        <f t="shared" si="4"/>
        <v>848.03</v>
      </c>
    </row>
    <row r="26" spans="3:22" ht="48" customHeight="1" x14ac:dyDescent="0.25">
      <c r="C26" s="81" t="s">
        <v>1418</v>
      </c>
      <c r="D26" s="65" t="s">
        <v>1420</v>
      </c>
      <c r="E26" s="145" t="s">
        <v>1410</v>
      </c>
      <c r="F26" s="146">
        <v>9402900000</v>
      </c>
      <c r="G26" s="147" t="s">
        <v>1405</v>
      </c>
      <c r="H26" s="37">
        <v>707.96</v>
      </c>
      <c r="I26" s="37">
        <f t="shared" si="5"/>
        <v>710.08</v>
      </c>
      <c r="J26" s="37">
        <v>712.21</v>
      </c>
      <c r="K26" s="37">
        <v>714.35</v>
      </c>
      <c r="L26" s="37">
        <f t="shared" si="1"/>
        <v>716.49</v>
      </c>
      <c r="M26" s="37">
        <f t="shared" si="2"/>
        <v>720.79</v>
      </c>
      <c r="N26" s="37">
        <f t="shared" si="3"/>
        <v>722.95</v>
      </c>
      <c r="O26" s="37">
        <v>725.12</v>
      </c>
      <c r="P26" s="37">
        <v>727.3</v>
      </c>
      <c r="Q26" s="37">
        <v>781.42</v>
      </c>
      <c r="R26" s="38">
        <v>781.42</v>
      </c>
      <c r="S26" s="149">
        <v>10</v>
      </c>
      <c r="T26" s="154">
        <f t="shared" si="6"/>
        <v>78.14</v>
      </c>
      <c r="U26" s="39">
        <f t="shared" si="7"/>
        <v>859.56</v>
      </c>
      <c r="V26" s="143">
        <f t="shared" si="4"/>
        <v>911.13</v>
      </c>
    </row>
    <row r="27" spans="3:22" ht="51" customHeight="1" x14ac:dyDescent="0.25">
      <c r="C27" s="81" t="s">
        <v>1421</v>
      </c>
      <c r="D27" s="62" t="s">
        <v>1422</v>
      </c>
      <c r="E27" s="145" t="s">
        <v>1410</v>
      </c>
      <c r="F27" s="146">
        <v>9402900000</v>
      </c>
      <c r="G27" s="147" t="s">
        <v>1405</v>
      </c>
      <c r="H27" s="37">
        <v>623.51</v>
      </c>
      <c r="I27" s="37">
        <f t="shared" si="5"/>
        <v>625.38</v>
      </c>
      <c r="J27" s="37">
        <v>627.26</v>
      </c>
      <c r="K27" s="37">
        <v>629.14</v>
      </c>
      <c r="L27" s="37">
        <f t="shared" si="1"/>
        <v>631.03</v>
      </c>
      <c r="M27" s="37">
        <f t="shared" si="2"/>
        <v>634.82000000000005</v>
      </c>
      <c r="N27" s="37">
        <f t="shared" si="3"/>
        <v>636.72</v>
      </c>
      <c r="O27" s="37">
        <v>638.63</v>
      </c>
      <c r="P27" s="37">
        <v>640.54999999999995</v>
      </c>
      <c r="Q27" s="37">
        <v>640.54999999999995</v>
      </c>
      <c r="R27" s="38">
        <f>ROUND(O27*1.003,2)</f>
        <v>640.54999999999995</v>
      </c>
      <c r="S27" s="149">
        <v>10</v>
      </c>
      <c r="T27" s="154">
        <f t="shared" si="6"/>
        <v>64.06</v>
      </c>
      <c r="U27" s="39">
        <f t="shared" si="7"/>
        <v>704.6099999999999</v>
      </c>
      <c r="V27" s="143">
        <f t="shared" si="4"/>
        <v>746.89</v>
      </c>
    </row>
    <row r="28" spans="3:22" ht="55.5" customHeight="1" x14ac:dyDescent="0.25">
      <c r="C28" s="81" t="s">
        <v>1421</v>
      </c>
      <c r="D28" s="62" t="s">
        <v>1423</v>
      </c>
      <c r="E28" s="145" t="s">
        <v>1410</v>
      </c>
      <c r="F28" s="146">
        <v>9402900000</v>
      </c>
      <c r="G28" s="147" t="s">
        <v>1405</v>
      </c>
      <c r="H28" s="37">
        <v>623.51</v>
      </c>
      <c r="I28" s="37">
        <f t="shared" si="5"/>
        <v>625.38</v>
      </c>
      <c r="J28" s="37">
        <v>627.26</v>
      </c>
      <c r="K28" s="37">
        <v>629.14</v>
      </c>
      <c r="L28" s="37">
        <f t="shared" si="1"/>
        <v>631.03</v>
      </c>
      <c r="M28" s="37">
        <f t="shared" si="2"/>
        <v>634.82000000000005</v>
      </c>
      <c r="N28" s="37">
        <f t="shared" si="3"/>
        <v>636.72</v>
      </c>
      <c r="O28" s="37">
        <v>638.63</v>
      </c>
      <c r="P28" s="37">
        <v>640.54999999999995</v>
      </c>
      <c r="Q28" s="37">
        <v>665.84</v>
      </c>
      <c r="R28" s="38">
        <v>665.84</v>
      </c>
      <c r="S28" s="149">
        <v>10</v>
      </c>
      <c r="T28" s="154">
        <f t="shared" si="6"/>
        <v>66.58</v>
      </c>
      <c r="U28" s="39">
        <f t="shared" si="7"/>
        <v>732.42000000000007</v>
      </c>
      <c r="V28" s="143">
        <f t="shared" si="4"/>
        <v>776.37</v>
      </c>
    </row>
    <row r="29" spans="3:22" ht="53.25" customHeight="1" x14ac:dyDescent="0.25">
      <c r="C29" s="81" t="s">
        <v>1424</v>
      </c>
      <c r="D29" s="65" t="s">
        <v>1425</v>
      </c>
      <c r="E29" s="145" t="s">
        <v>1410</v>
      </c>
      <c r="F29" s="146">
        <v>9402900000</v>
      </c>
      <c r="G29" s="147" t="s">
        <v>1405</v>
      </c>
      <c r="H29" s="37">
        <v>744.31</v>
      </c>
      <c r="I29" s="37">
        <f t="shared" si="5"/>
        <v>746.54</v>
      </c>
      <c r="J29" s="37">
        <v>748.78</v>
      </c>
      <c r="K29" s="37">
        <v>751.03</v>
      </c>
      <c r="L29" s="37">
        <f t="shared" si="1"/>
        <v>753.28</v>
      </c>
      <c r="M29" s="37">
        <f t="shared" si="2"/>
        <v>757.8</v>
      </c>
      <c r="N29" s="37">
        <f t="shared" si="3"/>
        <v>760.07</v>
      </c>
      <c r="O29" s="37">
        <v>762.35</v>
      </c>
      <c r="P29" s="37">
        <v>764.64</v>
      </c>
      <c r="Q29" s="37">
        <v>764.64</v>
      </c>
      <c r="R29" s="38">
        <f>ROUND(O29*1.003,2)</f>
        <v>764.64</v>
      </c>
      <c r="S29" s="149">
        <v>10</v>
      </c>
      <c r="T29" s="154">
        <f t="shared" si="6"/>
        <v>76.459999999999994</v>
      </c>
      <c r="U29" s="39">
        <f t="shared" si="7"/>
        <v>841.1</v>
      </c>
      <c r="V29" s="143">
        <f t="shared" si="4"/>
        <v>891.57</v>
      </c>
    </row>
    <row r="30" spans="3:22" ht="46.5" customHeight="1" x14ac:dyDescent="0.25">
      <c r="C30" s="81" t="s">
        <v>1424</v>
      </c>
      <c r="D30" s="65" t="s">
        <v>1426</v>
      </c>
      <c r="E30" s="145" t="s">
        <v>1410</v>
      </c>
      <c r="F30" s="146">
        <v>9402900000</v>
      </c>
      <c r="G30" s="147" t="s">
        <v>1405</v>
      </c>
      <c r="H30" s="37">
        <v>744.31</v>
      </c>
      <c r="I30" s="37">
        <f t="shared" si="5"/>
        <v>746.54</v>
      </c>
      <c r="J30" s="37">
        <v>748.78</v>
      </c>
      <c r="K30" s="37">
        <v>751.03</v>
      </c>
      <c r="L30" s="37">
        <f t="shared" si="1"/>
        <v>753.28</v>
      </c>
      <c r="M30" s="37">
        <f t="shared" si="2"/>
        <v>757.8</v>
      </c>
      <c r="N30" s="37">
        <f t="shared" si="3"/>
        <v>760.07</v>
      </c>
      <c r="O30" s="37">
        <v>762.35</v>
      </c>
      <c r="P30" s="37">
        <v>764.64</v>
      </c>
      <c r="Q30" s="37">
        <v>818.88</v>
      </c>
      <c r="R30" s="38">
        <v>818.88</v>
      </c>
      <c r="S30" s="149">
        <v>10</v>
      </c>
      <c r="T30" s="154">
        <f t="shared" si="6"/>
        <v>81.89</v>
      </c>
      <c r="U30" s="39">
        <f t="shared" si="7"/>
        <v>900.77</v>
      </c>
      <c r="V30" s="143">
        <f t="shared" si="4"/>
        <v>954.82</v>
      </c>
    </row>
    <row r="31" spans="3:22" ht="33" x14ac:dyDescent="0.25">
      <c r="C31" s="81" t="s">
        <v>1427</v>
      </c>
      <c r="D31" s="62" t="s">
        <v>1428</v>
      </c>
      <c r="E31" s="145" t="s">
        <v>1429</v>
      </c>
      <c r="F31" s="146">
        <v>9402900000</v>
      </c>
      <c r="G31" s="147" t="s">
        <v>1405</v>
      </c>
      <c r="H31" s="37">
        <v>348.3</v>
      </c>
      <c r="I31" s="37">
        <f t="shared" si="5"/>
        <v>349.34</v>
      </c>
      <c r="J31" s="37">
        <v>350.39</v>
      </c>
      <c r="K31" s="37">
        <v>351.44</v>
      </c>
      <c r="L31" s="37">
        <f t="shared" ref="L31:L34" si="8">ROUND((K31*1.003),2)</f>
        <v>352.49</v>
      </c>
      <c r="M31" s="37">
        <f t="shared" ref="M31:M34" si="9">ROUND((L31*1.006),2)</f>
        <v>354.6</v>
      </c>
      <c r="N31" s="37">
        <f t="shared" ref="N31:N34" si="10">ROUND(M31*1.003,2)</f>
        <v>355.66</v>
      </c>
      <c r="O31" s="37">
        <v>356.73</v>
      </c>
      <c r="P31" s="37">
        <v>357.8</v>
      </c>
      <c r="Q31" s="37">
        <v>357.8</v>
      </c>
      <c r="R31" s="38">
        <f>ROUND(O31*1.003,2)</f>
        <v>357.8</v>
      </c>
      <c r="S31" s="149">
        <v>10</v>
      </c>
      <c r="T31" s="154">
        <f t="shared" si="6"/>
        <v>35.78</v>
      </c>
      <c r="U31" s="39">
        <f t="shared" si="7"/>
        <v>393.58000000000004</v>
      </c>
      <c r="V31" s="143">
        <f t="shared" si="4"/>
        <v>417.19</v>
      </c>
    </row>
    <row r="32" spans="3:22" ht="33" x14ac:dyDescent="0.25">
      <c r="C32" s="81" t="s">
        <v>1427</v>
      </c>
      <c r="D32" s="62" t="s">
        <v>1430</v>
      </c>
      <c r="E32" s="145" t="s">
        <v>1429</v>
      </c>
      <c r="F32" s="146">
        <v>9402900000</v>
      </c>
      <c r="G32" s="147" t="s">
        <v>1405</v>
      </c>
      <c r="H32" s="37">
        <v>348.3</v>
      </c>
      <c r="I32" s="37">
        <f t="shared" si="5"/>
        <v>349.34</v>
      </c>
      <c r="J32" s="37">
        <v>350.39</v>
      </c>
      <c r="K32" s="37">
        <v>351.44</v>
      </c>
      <c r="L32" s="37">
        <f t="shared" si="8"/>
        <v>352.49</v>
      </c>
      <c r="M32" s="37">
        <f t="shared" si="9"/>
        <v>354.6</v>
      </c>
      <c r="N32" s="37">
        <f t="shared" si="10"/>
        <v>355.66</v>
      </c>
      <c r="O32" s="37">
        <v>356.73</v>
      </c>
      <c r="P32" s="37">
        <v>357.8</v>
      </c>
      <c r="Q32" s="37">
        <v>374.57</v>
      </c>
      <c r="R32" s="38">
        <v>374.57</v>
      </c>
      <c r="S32" s="149">
        <v>10</v>
      </c>
      <c r="T32" s="154">
        <f t="shared" si="6"/>
        <v>37.46</v>
      </c>
      <c r="U32" s="39">
        <f t="shared" si="7"/>
        <v>412.03</v>
      </c>
      <c r="V32" s="143">
        <f t="shared" si="4"/>
        <v>436.75</v>
      </c>
    </row>
    <row r="33" spans="3:22" ht="33" x14ac:dyDescent="0.25">
      <c r="C33" s="81" t="s">
        <v>1431</v>
      </c>
      <c r="D33" s="62" t="s">
        <v>1432</v>
      </c>
      <c r="E33" s="145" t="s">
        <v>1429</v>
      </c>
      <c r="F33" s="146">
        <v>9402900000</v>
      </c>
      <c r="G33" s="147" t="s">
        <v>1405</v>
      </c>
      <c r="H33" s="37">
        <v>365.7</v>
      </c>
      <c r="I33" s="37">
        <f t="shared" si="5"/>
        <v>366.8</v>
      </c>
      <c r="J33" s="37">
        <v>367.9</v>
      </c>
      <c r="K33" s="37">
        <v>369</v>
      </c>
      <c r="L33" s="37">
        <f t="shared" si="8"/>
        <v>370.11</v>
      </c>
      <c r="M33" s="37">
        <f t="shared" si="9"/>
        <v>372.33</v>
      </c>
      <c r="N33" s="37">
        <f t="shared" si="10"/>
        <v>373.45</v>
      </c>
      <c r="O33" s="37">
        <v>374.57</v>
      </c>
      <c r="P33" s="37">
        <v>375.69</v>
      </c>
      <c r="Q33" s="37">
        <v>375.69</v>
      </c>
      <c r="R33" s="38">
        <f>ROUND(O33*1.003,2)</f>
        <v>375.69</v>
      </c>
      <c r="S33" s="149">
        <v>10</v>
      </c>
      <c r="T33" s="154">
        <f t="shared" si="6"/>
        <v>37.57</v>
      </c>
      <c r="U33" s="39">
        <f t="shared" si="7"/>
        <v>413.26</v>
      </c>
      <c r="V33" s="143">
        <f t="shared" si="4"/>
        <v>438.06</v>
      </c>
    </row>
    <row r="34" spans="3:22" ht="33" x14ac:dyDescent="0.25">
      <c r="C34" s="81" t="s">
        <v>1431</v>
      </c>
      <c r="D34" s="62" t="s">
        <v>1434</v>
      </c>
      <c r="E34" s="145" t="s">
        <v>1429</v>
      </c>
      <c r="F34" s="146">
        <v>9402900000</v>
      </c>
      <c r="G34" s="147" t="s">
        <v>1405</v>
      </c>
      <c r="H34" s="37">
        <v>365.7</v>
      </c>
      <c r="I34" s="37">
        <f t="shared" si="5"/>
        <v>366.8</v>
      </c>
      <c r="J34" s="37">
        <v>367.9</v>
      </c>
      <c r="K34" s="37">
        <v>369</v>
      </c>
      <c r="L34" s="37">
        <f t="shared" si="8"/>
        <v>370.11</v>
      </c>
      <c r="M34" s="37">
        <f t="shared" si="9"/>
        <v>372.33</v>
      </c>
      <c r="N34" s="37">
        <f t="shared" si="10"/>
        <v>373.45</v>
      </c>
      <c r="O34" s="37">
        <v>374.57</v>
      </c>
      <c r="P34" s="37">
        <v>375.69</v>
      </c>
      <c r="Q34" s="37">
        <v>392.22</v>
      </c>
      <c r="R34" s="38">
        <v>392.22</v>
      </c>
      <c r="S34" s="149">
        <v>10</v>
      </c>
      <c r="T34" s="154">
        <f t="shared" si="6"/>
        <v>39.22</v>
      </c>
      <c r="U34" s="39">
        <f t="shared" si="7"/>
        <v>431.44000000000005</v>
      </c>
      <c r="V34" s="143">
        <f t="shared" si="4"/>
        <v>457.33</v>
      </c>
    </row>
    <row r="35" spans="3:22" ht="39" customHeight="1" x14ac:dyDescent="0.25">
      <c r="C35" s="81" t="s">
        <v>1435</v>
      </c>
      <c r="D35" s="62" t="s">
        <v>1436</v>
      </c>
      <c r="E35" s="145" t="s">
        <v>1433</v>
      </c>
      <c r="F35" s="146">
        <v>9402900000</v>
      </c>
      <c r="G35" s="147" t="s">
        <v>1405</v>
      </c>
      <c r="H35" s="37">
        <v>434.16</v>
      </c>
      <c r="I35" s="37">
        <f t="shared" si="5"/>
        <v>435.46</v>
      </c>
      <c r="J35" s="37">
        <v>436.77</v>
      </c>
      <c r="K35" s="37">
        <v>438.08</v>
      </c>
      <c r="L35" s="37">
        <f t="shared" ref="L35:L50" si="11">ROUND((K35*1.003),2)</f>
        <v>439.39</v>
      </c>
      <c r="M35" s="37">
        <f t="shared" ref="M35:M50" si="12">ROUND((L35*1.006),2)</f>
        <v>442.03</v>
      </c>
      <c r="N35" s="37">
        <f t="shared" ref="N35:N50" si="13">ROUND(M35*1.003,2)</f>
        <v>443.36</v>
      </c>
      <c r="O35" s="37">
        <v>444.69</v>
      </c>
      <c r="P35" s="37">
        <v>446.02</v>
      </c>
      <c r="Q35" s="37">
        <v>446.02</v>
      </c>
      <c r="R35" s="38">
        <f>ROUND(O35*1.003,2)</f>
        <v>446.02</v>
      </c>
      <c r="S35" s="149">
        <v>10</v>
      </c>
      <c r="T35" s="154">
        <f t="shared" si="6"/>
        <v>44.6</v>
      </c>
      <c r="U35" s="39">
        <f t="shared" si="7"/>
        <v>490.62</v>
      </c>
      <c r="V35" s="143">
        <f t="shared" si="4"/>
        <v>520.05999999999995</v>
      </c>
    </row>
    <row r="36" spans="3:22" ht="33.75" customHeight="1" x14ac:dyDescent="0.25">
      <c r="C36" s="81" t="s">
        <v>1435</v>
      </c>
      <c r="D36" s="62" t="s">
        <v>1437</v>
      </c>
      <c r="E36" s="145" t="s">
        <v>1433</v>
      </c>
      <c r="F36" s="146">
        <v>9402900000</v>
      </c>
      <c r="G36" s="147" t="s">
        <v>1405</v>
      </c>
      <c r="H36" s="37">
        <v>434.16</v>
      </c>
      <c r="I36" s="37">
        <f t="shared" si="5"/>
        <v>435.46</v>
      </c>
      <c r="J36" s="37">
        <v>436.77</v>
      </c>
      <c r="K36" s="37">
        <v>438.08</v>
      </c>
      <c r="L36" s="37">
        <f t="shared" si="11"/>
        <v>439.39</v>
      </c>
      <c r="M36" s="37">
        <f t="shared" si="12"/>
        <v>442.03</v>
      </c>
      <c r="N36" s="37">
        <f t="shared" si="13"/>
        <v>443.36</v>
      </c>
      <c r="O36" s="37">
        <v>444.69</v>
      </c>
      <c r="P36" s="37">
        <v>446.02</v>
      </c>
      <c r="Q36" s="37">
        <v>468.01</v>
      </c>
      <c r="R36" s="38">
        <v>468.01</v>
      </c>
      <c r="S36" s="149">
        <v>10</v>
      </c>
      <c r="T36" s="154">
        <f t="shared" si="6"/>
        <v>46.8</v>
      </c>
      <c r="U36" s="39">
        <f t="shared" si="7"/>
        <v>514.80999999999995</v>
      </c>
      <c r="V36" s="143">
        <f t="shared" si="4"/>
        <v>545.70000000000005</v>
      </c>
    </row>
    <row r="37" spans="3:22" ht="30.75" customHeight="1" x14ac:dyDescent="0.25">
      <c r="C37" s="58" t="s">
        <v>1438</v>
      </c>
      <c r="D37" s="62" t="s">
        <v>1439</v>
      </c>
      <c r="E37" s="145" t="s">
        <v>1433</v>
      </c>
      <c r="F37" s="146">
        <v>9402900000</v>
      </c>
      <c r="G37" s="147" t="s">
        <v>1405</v>
      </c>
      <c r="H37" s="37">
        <v>537.61</v>
      </c>
      <c r="I37" s="37">
        <f t="shared" si="5"/>
        <v>539.22</v>
      </c>
      <c r="J37" s="37">
        <v>540.84</v>
      </c>
      <c r="K37" s="37">
        <v>542.46</v>
      </c>
      <c r="L37" s="37">
        <f t="shared" si="11"/>
        <v>544.09</v>
      </c>
      <c r="M37" s="37">
        <f t="shared" si="12"/>
        <v>547.35</v>
      </c>
      <c r="N37" s="37">
        <f t="shared" si="13"/>
        <v>548.99</v>
      </c>
      <c r="O37" s="37">
        <v>550.64</v>
      </c>
      <c r="P37" s="37">
        <v>552.29</v>
      </c>
      <c r="Q37" s="37">
        <v>552.29</v>
      </c>
      <c r="R37" s="38">
        <f>ROUND(O37*1.003,2)</f>
        <v>552.29</v>
      </c>
      <c r="S37" s="149">
        <v>10</v>
      </c>
      <c r="T37" s="154">
        <f t="shared" si="6"/>
        <v>55.23</v>
      </c>
      <c r="U37" s="39">
        <f t="shared" si="7"/>
        <v>607.52</v>
      </c>
      <c r="V37" s="143">
        <f t="shared" si="4"/>
        <v>643.97</v>
      </c>
    </row>
    <row r="38" spans="3:22" ht="38.25" customHeight="1" x14ac:dyDescent="0.25">
      <c r="C38" s="58" t="s">
        <v>1438</v>
      </c>
      <c r="D38" s="62" t="s">
        <v>1440</v>
      </c>
      <c r="E38" s="145" t="s">
        <v>1433</v>
      </c>
      <c r="F38" s="146">
        <v>9402900000</v>
      </c>
      <c r="G38" s="147" t="s">
        <v>1405</v>
      </c>
      <c r="H38" s="37">
        <v>537.61</v>
      </c>
      <c r="I38" s="37">
        <f t="shared" si="5"/>
        <v>539.22</v>
      </c>
      <c r="J38" s="37">
        <v>540.84</v>
      </c>
      <c r="K38" s="37">
        <v>542.46</v>
      </c>
      <c r="L38" s="37">
        <f t="shared" si="11"/>
        <v>544.09</v>
      </c>
      <c r="M38" s="37">
        <f t="shared" si="12"/>
        <v>547.35</v>
      </c>
      <c r="N38" s="37">
        <f t="shared" si="13"/>
        <v>548.99</v>
      </c>
      <c r="O38" s="37">
        <v>550.64</v>
      </c>
      <c r="P38" s="37">
        <v>552.29</v>
      </c>
      <c r="Q38" s="37">
        <v>576.36</v>
      </c>
      <c r="R38" s="38">
        <v>576.36</v>
      </c>
      <c r="S38" s="149">
        <v>10</v>
      </c>
      <c r="T38" s="154">
        <f t="shared" si="6"/>
        <v>57.64</v>
      </c>
      <c r="U38" s="39">
        <f t="shared" si="7"/>
        <v>634</v>
      </c>
      <c r="V38" s="143">
        <f t="shared" si="4"/>
        <v>672.04</v>
      </c>
    </row>
    <row r="39" spans="3:22" ht="42.75" customHeight="1" x14ac:dyDescent="0.25">
      <c r="C39" s="81" t="s">
        <v>1441</v>
      </c>
      <c r="D39" s="62" t="s">
        <v>1439</v>
      </c>
      <c r="E39" s="145" t="s">
        <v>1433</v>
      </c>
      <c r="F39" s="146">
        <v>9402900000</v>
      </c>
      <c r="G39" s="147" t="s">
        <v>1405</v>
      </c>
      <c r="H39" s="37">
        <v>589.45000000000005</v>
      </c>
      <c r="I39" s="37">
        <f t="shared" si="5"/>
        <v>591.22</v>
      </c>
      <c r="J39" s="37">
        <v>592.99</v>
      </c>
      <c r="K39" s="37">
        <v>594.77</v>
      </c>
      <c r="L39" s="37">
        <f t="shared" si="11"/>
        <v>596.54999999999995</v>
      </c>
      <c r="M39" s="37">
        <f t="shared" si="12"/>
        <v>600.13</v>
      </c>
      <c r="N39" s="37">
        <f t="shared" si="13"/>
        <v>601.92999999999995</v>
      </c>
      <c r="O39" s="37">
        <v>603.74</v>
      </c>
      <c r="P39" s="37">
        <v>605.54999999999995</v>
      </c>
      <c r="Q39" s="37">
        <v>605.54999999999995</v>
      </c>
      <c r="R39" s="38">
        <f>ROUND(O39*1.003,2)</f>
        <v>605.54999999999995</v>
      </c>
      <c r="S39" s="149">
        <v>10</v>
      </c>
      <c r="T39" s="154">
        <f t="shared" si="6"/>
        <v>60.56</v>
      </c>
      <c r="U39" s="39">
        <f t="shared" si="7"/>
        <v>666.1099999999999</v>
      </c>
      <c r="V39" s="143">
        <f t="shared" si="4"/>
        <v>706.08</v>
      </c>
    </row>
    <row r="40" spans="3:22" ht="45.75" customHeight="1" x14ac:dyDescent="0.25">
      <c r="C40" s="81" t="s">
        <v>1441</v>
      </c>
      <c r="D40" s="62" t="s">
        <v>1440</v>
      </c>
      <c r="E40" s="145" t="s">
        <v>1433</v>
      </c>
      <c r="F40" s="146">
        <v>9402900000</v>
      </c>
      <c r="G40" s="147" t="s">
        <v>1405</v>
      </c>
      <c r="H40" s="37">
        <v>589.45000000000005</v>
      </c>
      <c r="I40" s="37">
        <f t="shared" si="5"/>
        <v>591.22</v>
      </c>
      <c r="J40" s="37">
        <v>592.99</v>
      </c>
      <c r="K40" s="37">
        <v>594.77</v>
      </c>
      <c r="L40" s="37">
        <f t="shared" si="11"/>
        <v>596.54999999999995</v>
      </c>
      <c r="M40" s="37">
        <f t="shared" si="12"/>
        <v>600.13</v>
      </c>
      <c r="N40" s="37">
        <f t="shared" si="13"/>
        <v>601.92999999999995</v>
      </c>
      <c r="O40" s="37">
        <v>603.74</v>
      </c>
      <c r="P40" s="37">
        <v>605.54999999999995</v>
      </c>
      <c r="Q40" s="37">
        <v>623.72</v>
      </c>
      <c r="R40" s="38">
        <v>623.72</v>
      </c>
      <c r="S40" s="149">
        <v>10</v>
      </c>
      <c r="T40" s="154">
        <f t="shared" si="6"/>
        <v>62.37</v>
      </c>
      <c r="U40" s="39">
        <f t="shared" si="7"/>
        <v>686.09</v>
      </c>
      <c r="V40" s="143">
        <f t="shared" si="4"/>
        <v>727.26</v>
      </c>
    </row>
    <row r="41" spans="3:22" ht="59.25" customHeight="1" x14ac:dyDescent="0.25">
      <c r="C41" s="81" t="s">
        <v>1442</v>
      </c>
      <c r="D41" s="62" t="s">
        <v>1439</v>
      </c>
      <c r="E41" s="145" t="s">
        <v>1433</v>
      </c>
      <c r="F41" s="146">
        <v>9402900000</v>
      </c>
      <c r="G41" s="147" t="s">
        <v>1405</v>
      </c>
      <c r="H41" s="37">
        <v>628.28</v>
      </c>
      <c r="I41" s="37">
        <f t="shared" si="5"/>
        <v>630.16</v>
      </c>
      <c r="J41" s="37">
        <v>632.04999999999995</v>
      </c>
      <c r="K41" s="37">
        <v>633.95000000000005</v>
      </c>
      <c r="L41" s="37">
        <f t="shared" si="11"/>
        <v>635.85</v>
      </c>
      <c r="M41" s="37">
        <f t="shared" si="12"/>
        <v>639.66999999999996</v>
      </c>
      <c r="N41" s="37">
        <f t="shared" si="13"/>
        <v>641.59</v>
      </c>
      <c r="O41" s="37">
        <v>643.51</v>
      </c>
      <c r="P41" s="37">
        <v>645.44000000000005</v>
      </c>
      <c r="Q41" s="37">
        <v>645.44000000000005</v>
      </c>
      <c r="R41" s="38">
        <f>ROUND(O41*1.003,2)</f>
        <v>645.44000000000005</v>
      </c>
      <c r="S41" s="149">
        <v>10</v>
      </c>
      <c r="T41" s="154">
        <f t="shared" si="6"/>
        <v>64.540000000000006</v>
      </c>
      <c r="U41" s="39">
        <f t="shared" si="7"/>
        <v>709.98</v>
      </c>
      <c r="V41" s="143">
        <f t="shared" si="4"/>
        <v>752.58</v>
      </c>
    </row>
    <row r="42" spans="3:22" ht="47.25" x14ac:dyDescent="0.25">
      <c r="C42" s="81" t="s">
        <v>1442</v>
      </c>
      <c r="D42" s="62" t="s">
        <v>1440</v>
      </c>
      <c r="E42" s="145" t="s">
        <v>1433</v>
      </c>
      <c r="F42" s="146">
        <v>9402900000</v>
      </c>
      <c r="G42" s="147" t="s">
        <v>1405</v>
      </c>
      <c r="H42" s="37">
        <v>628.28</v>
      </c>
      <c r="I42" s="37">
        <f t="shared" si="5"/>
        <v>630.16</v>
      </c>
      <c r="J42" s="37">
        <v>632.04999999999995</v>
      </c>
      <c r="K42" s="37">
        <v>633.95000000000005</v>
      </c>
      <c r="L42" s="37">
        <f t="shared" si="11"/>
        <v>635.85</v>
      </c>
      <c r="M42" s="37">
        <f t="shared" si="12"/>
        <v>639.66999999999996</v>
      </c>
      <c r="N42" s="37">
        <f t="shared" si="13"/>
        <v>641.59</v>
      </c>
      <c r="O42" s="37">
        <v>643.51</v>
      </c>
      <c r="P42" s="37">
        <v>645.44000000000005</v>
      </c>
      <c r="Q42" s="37">
        <v>664.8</v>
      </c>
      <c r="R42" s="38">
        <v>664.8</v>
      </c>
      <c r="S42" s="149">
        <v>10</v>
      </c>
      <c r="T42" s="154">
        <f t="shared" si="6"/>
        <v>66.48</v>
      </c>
      <c r="U42" s="39">
        <f t="shared" si="7"/>
        <v>731.28</v>
      </c>
      <c r="V42" s="143">
        <f t="shared" si="4"/>
        <v>775.16</v>
      </c>
    </row>
    <row r="43" spans="3:22" ht="60.75" customHeight="1" x14ac:dyDescent="0.25">
      <c r="C43" s="81" t="s">
        <v>1443</v>
      </c>
      <c r="D43" s="62" t="s">
        <v>1444</v>
      </c>
      <c r="E43" s="145" t="s">
        <v>1433</v>
      </c>
      <c r="F43" s="146">
        <v>9402900000</v>
      </c>
      <c r="G43" s="147" t="s">
        <v>1405</v>
      </c>
      <c r="H43" s="37">
        <v>575.09</v>
      </c>
      <c r="I43" s="37">
        <f t="shared" si="5"/>
        <v>576.82000000000005</v>
      </c>
      <c r="J43" s="37">
        <v>578.54999999999995</v>
      </c>
      <c r="K43" s="37">
        <v>580.29</v>
      </c>
      <c r="L43" s="37">
        <f t="shared" si="11"/>
        <v>582.03</v>
      </c>
      <c r="M43" s="37">
        <f t="shared" si="12"/>
        <v>585.52</v>
      </c>
      <c r="N43" s="37">
        <f t="shared" si="13"/>
        <v>587.28</v>
      </c>
      <c r="O43" s="37">
        <v>589.04</v>
      </c>
      <c r="P43" s="37">
        <v>590.80999999999995</v>
      </c>
      <c r="Q43" s="37">
        <v>590.80999999999995</v>
      </c>
      <c r="R43" s="38">
        <f>ROUND(O43*1.003,2)</f>
        <v>590.80999999999995</v>
      </c>
      <c r="S43" s="149">
        <v>10</v>
      </c>
      <c r="T43" s="154">
        <f t="shared" si="6"/>
        <v>59.08</v>
      </c>
      <c r="U43" s="39">
        <f t="shared" si="7"/>
        <v>649.89</v>
      </c>
      <c r="V43" s="143">
        <f t="shared" si="4"/>
        <v>688.88</v>
      </c>
    </row>
    <row r="44" spans="3:22" ht="47.25" x14ac:dyDescent="0.25">
      <c r="C44" s="81" t="s">
        <v>1443</v>
      </c>
      <c r="D44" s="62" t="s">
        <v>1445</v>
      </c>
      <c r="E44" s="145" t="s">
        <v>1433</v>
      </c>
      <c r="F44" s="146">
        <v>9402900000</v>
      </c>
      <c r="G44" s="147" t="s">
        <v>1405</v>
      </c>
      <c r="H44" s="37">
        <v>575.09</v>
      </c>
      <c r="I44" s="37">
        <f t="shared" si="5"/>
        <v>576.82000000000005</v>
      </c>
      <c r="J44" s="37">
        <v>578.54999999999995</v>
      </c>
      <c r="K44" s="37">
        <v>580.29</v>
      </c>
      <c r="L44" s="37">
        <f t="shared" si="11"/>
        <v>582.03</v>
      </c>
      <c r="M44" s="37">
        <f t="shared" si="12"/>
        <v>585.52</v>
      </c>
      <c r="N44" s="37">
        <f t="shared" si="13"/>
        <v>587.28</v>
      </c>
      <c r="O44" s="37">
        <v>589.04</v>
      </c>
      <c r="P44" s="37">
        <v>590.80999999999995</v>
      </c>
      <c r="Q44" s="37">
        <v>612.41999999999996</v>
      </c>
      <c r="R44" s="38">
        <v>612.41999999999996</v>
      </c>
      <c r="S44" s="149">
        <v>10</v>
      </c>
      <c r="T44" s="154">
        <f t="shared" si="6"/>
        <v>61.24</v>
      </c>
      <c r="U44" s="39">
        <f t="shared" si="7"/>
        <v>673.66</v>
      </c>
      <c r="V44" s="143">
        <f t="shared" si="4"/>
        <v>714.08</v>
      </c>
    </row>
    <row r="45" spans="3:22" ht="56.25" customHeight="1" x14ac:dyDescent="0.25">
      <c r="C45" s="81" t="s">
        <v>1446</v>
      </c>
      <c r="D45" s="62" t="s">
        <v>1447</v>
      </c>
      <c r="E45" s="145" t="s">
        <v>1433</v>
      </c>
      <c r="F45" s="146">
        <v>9402900000</v>
      </c>
      <c r="G45" s="147" t="s">
        <v>1405</v>
      </c>
      <c r="H45" s="37">
        <v>620.80999999999995</v>
      </c>
      <c r="I45" s="37">
        <f t="shared" si="5"/>
        <v>622.66999999999996</v>
      </c>
      <c r="J45" s="37">
        <v>624.54</v>
      </c>
      <c r="K45" s="37">
        <v>626.41</v>
      </c>
      <c r="L45" s="37">
        <f t="shared" si="11"/>
        <v>628.29</v>
      </c>
      <c r="M45" s="37">
        <f t="shared" si="12"/>
        <v>632.05999999999995</v>
      </c>
      <c r="N45" s="37">
        <f t="shared" si="13"/>
        <v>633.96</v>
      </c>
      <c r="O45" s="37">
        <v>635.86</v>
      </c>
      <c r="P45" s="37">
        <v>637.77</v>
      </c>
      <c r="Q45" s="37">
        <v>637.77</v>
      </c>
      <c r="R45" s="38">
        <f>ROUND(O45*1.003,2)</f>
        <v>637.77</v>
      </c>
      <c r="S45" s="149">
        <v>10</v>
      </c>
      <c r="T45" s="154">
        <f t="shared" si="6"/>
        <v>63.78</v>
      </c>
      <c r="U45" s="39">
        <f t="shared" si="7"/>
        <v>701.55</v>
      </c>
      <c r="V45" s="143">
        <f t="shared" si="4"/>
        <v>743.64</v>
      </c>
    </row>
    <row r="46" spans="3:22" ht="55.5" customHeight="1" x14ac:dyDescent="0.25">
      <c r="C46" s="81" t="s">
        <v>1446</v>
      </c>
      <c r="D46" s="62" t="s">
        <v>1448</v>
      </c>
      <c r="E46" s="145" t="s">
        <v>1433</v>
      </c>
      <c r="F46" s="146">
        <v>9402900000</v>
      </c>
      <c r="G46" s="147" t="s">
        <v>1405</v>
      </c>
      <c r="H46" s="37">
        <v>620.80999999999995</v>
      </c>
      <c r="I46" s="37">
        <f t="shared" si="5"/>
        <v>622.66999999999996</v>
      </c>
      <c r="J46" s="37">
        <v>624.54</v>
      </c>
      <c r="K46" s="37">
        <v>626.41</v>
      </c>
      <c r="L46" s="37">
        <f t="shared" si="11"/>
        <v>628.29</v>
      </c>
      <c r="M46" s="37">
        <f t="shared" si="12"/>
        <v>632.05999999999995</v>
      </c>
      <c r="N46" s="37">
        <f t="shared" si="13"/>
        <v>633.96</v>
      </c>
      <c r="O46" s="37">
        <v>635.86</v>
      </c>
      <c r="P46" s="37">
        <v>637.77</v>
      </c>
      <c r="Q46" s="37">
        <v>659.57</v>
      </c>
      <c r="R46" s="38">
        <v>659.57</v>
      </c>
      <c r="S46" s="149">
        <v>10</v>
      </c>
      <c r="T46" s="154">
        <f t="shared" si="6"/>
        <v>65.959999999999994</v>
      </c>
      <c r="U46" s="39">
        <f t="shared" si="7"/>
        <v>725.53000000000009</v>
      </c>
      <c r="V46" s="143">
        <f t="shared" si="4"/>
        <v>769.06</v>
      </c>
    </row>
    <row r="47" spans="3:22" ht="60.75" customHeight="1" x14ac:dyDescent="0.25">
      <c r="C47" s="81" t="s">
        <v>1449</v>
      </c>
      <c r="D47" s="62" t="s">
        <v>1450</v>
      </c>
      <c r="E47" s="145" t="s">
        <v>1433</v>
      </c>
      <c r="F47" s="146">
        <v>9402900000</v>
      </c>
      <c r="G47" s="147" t="s">
        <v>1405</v>
      </c>
      <c r="H47" s="37">
        <v>670.37</v>
      </c>
      <c r="I47" s="37">
        <f t="shared" si="5"/>
        <v>672.38</v>
      </c>
      <c r="J47" s="37">
        <v>674.4</v>
      </c>
      <c r="K47" s="37">
        <v>676.42</v>
      </c>
      <c r="L47" s="37">
        <f t="shared" si="11"/>
        <v>678.45</v>
      </c>
      <c r="M47" s="37">
        <f t="shared" si="12"/>
        <v>682.52</v>
      </c>
      <c r="N47" s="37">
        <f t="shared" si="13"/>
        <v>684.57</v>
      </c>
      <c r="O47" s="37">
        <v>686.62</v>
      </c>
      <c r="P47" s="37">
        <v>688.68</v>
      </c>
      <c r="Q47" s="37">
        <v>688.68</v>
      </c>
      <c r="R47" s="38">
        <f>ROUND(O47*1.003,2)</f>
        <v>688.68</v>
      </c>
      <c r="S47" s="149">
        <v>10</v>
      </c>
      <c r="T47" s="154">
        <f t="shared" si="6"/>
        <v>68.87</v>
      </c>
      <c r="U47" s="39">
        <f t="shared" si="7"/>
        <v>757.55</v>
      </c>
      <c r="V47" s="143">
        <f t="shared" si="4"/>
        <v>803</v>
      </c>
    </row>
    <row r="48" spans="3:22" ht="57" customHeight="1" x14ac:dyDescent="0.25">
      <c r="C48" s="81" t="s">
        <v>1449</v>
      </c>
      <c r="D48" s="62" t="s">
        <v>1451</v>
      </c>
      <c r="E48" s="145" t="s">
        <v>1433</v>
      </c>
      <c r="F48" s="146">
        <v>9402900000</v>
      </c>
      <c r="G48" s="147" t="s">
        <v>1405</v>
      </c>
      <c r="H48" s="37">
        <v>670.37</v>
      </c>
      <c r="I48" s="37">
        <f t="shared" si="5"/>
        <v>672.38</v>
      </c>
      <c r="J48" s="37">
        <v>674.4</v>
      </c>
      <c r="K48" s="37">
        <v>676.42</v>
      </c>
      <c r="L48" s="37">
        <f t="shared" si="11"/>
        <v>678.45</v>
      </c>
      <c r="M48" s="37">
        <f t="shared" si="12"/>
        <v>682.52</v>
      </c>
      <c r="N48" s="37">
        <f t="shared" si="13"/>
        <v>684.57</v>
      </c>
      <c r="O48" s="37">
        <v>686.62</v>
      </c>
      <c r="P48" s="37">
        <v>688.68</v>
      </c>
      <c r="Q48" s="37">
        <v>710.63</v>
      </c>
      <c r="R48" s="38">
        <v>710.63</v>
      </c>
      <c r="S48" s="149">
        <v>10</v>
      </c>
      <c r="T48" s="154">
        <f t="shared" si="6"/>
        <v>71.06</v>
      </c>
      <c r="U48" s="39">
        <f t="shared" si="7"/>
        <v>781.69</v>
      </c>
      <c r="V48" s="143">
        <f t="shared" si="4"/>
        <v>828.59</v>
      </c>
    </row>
    <row r="49" spans="2:22" ht="49.5" customHeight="1" x14ac:dyDescent="0.25">
      <c r="C49" s="81" t="s">
        <v>1452</v>
      </c>
      <c r="D49" s="62" t="s">
        <v>1453</v>
      </c>
      <c r="E49" s="145" t="s">
        <v>1433</v>
      </c>
      <c r="F49" s="146">
        <v>9402900000</v>
      </c>
      <c r="G49" s="147" t="s">
        <v>1405</v>
      </c>
      <c r="H49" s="37">
        <v>714.92</v>
      </c>
      <c r="I49" s="37">
        <f t="shared" si="5"/>
        <v>717.06</v>
      </c>
      <c r="J49" s="37">
        <v>719.21</v>
      </c>
      <c r="K49" s="37">
        <v>721.37</v>
      </c>
      <c r="L49" s="37">
        <f t="shared" si="11"/>
        <v>723.53</v>
      </c>
      <c r="M49" s="37">
        <f t="shared" si="12"/>
        <v>727.87</v>
      </c>
      <c r="N49" s="37">
        <f t="shared" si="13"/>
        <v>730.05</v>
      </c>
      <c r="O49" s="37">
        <v>732.24</v>
      </c>
      <c r="P49" s="37">
        <v>734.44</v>
      </c>
      <c r="Q49" s="37">
        <v>734.44</v>
      </c>
      <c r="R49" s="38">
        <f>ROUND(O49*1.003,2)</f>
        <v>734.44</v>
      </c>
      <c r="S49" s="149">
        <v>10</v>
      </c>
      <c r="T49" s="154">
        <f t="shared" si="6"/>
        <v>73.44</v>
      </c>
      <c r="U49" s="39">
        <f t="shared" si="7"/>
        <v>807.88000000000011</v>
      </c>
      <c r="V49" s="143">
        <f t="shared" si="4"/>
        <v>856.35</v>
      </c>
    </row>
    <row r="50" spans="2:22" ht="56.25" customHeight="1" x14ac:dyDescent="0.25">
      <c r="C50" s="81" t="s">
        <v>1452</v>
      </c>
      <c r="D50" s="62" t="s">
        <v>1454</v>
      </c>
      <c r="E50" s="145" t="s">
        <v>1433</v>
      </c>
      <c r="F50" s="146">
        <v>9402900000</v>
      </c>
      <c r="G50" s="147" t="s">
        <v>1405</v>
      </c>
      <c r="H50" s="37">
        <v>714.92</v>
      </c>
      <c r="I50" s="37">
        <f t="shared" si="5"/>
        <v>717.06</v>
      </c>
      <c r="J50" s="37">
        <v>719.21</v>
      </c>
      <c r="K50" s="37">
        <v>721.37</v>
      </c>
      <c r="L50" s="37">
        <f t="shared" si="11"/>
        <v>723.53</v>
      </c>
      <c r="M50" s="37">
        <f t="shared" si="12"/>
        <v>727.87</v>
      </c>
      <c r="N50" s="37">
        <f t="shared" si="13"/>
        <v>730.05</v>
      </c>
      <c r="O50" s="37">
        <v>732.24</v>
      </c>
      <c r="P50" s="37">
        <v>734.44</v>
      </c>
      <c r="Q50" s="37">
        <v>757.05</v>
      </c>
      <c r="R50" s="38">
        <v>757.05</v>
      </c>
      <c r="S50" s="149">
        <v>10</v>
      </c>
      <c r="T50" s="154">
        <f t="shared" si="6"/>
        <v>75.709999999999994</v>
      </c>
      <c r="U50" s="39">
        <f t="shared" si="7"/>
        <v>832.76</v>
      </c>
      <c r="V50" s="143">
        <f t="shared" si="4"/>
        <v>882.73</v>
      </c>
    </row>
    <row r="51" spans="2:22" ht="46.5" customHeight="1" x14ac:dyDescent="0.25">
      <c r="C51" s="81" t="s">
        <v>1455</v>
      </c>
      <c r="D51" s="62" t="s">
        <v>1456</v>
      </c>
      <c r="E51" s="145" t="s">
        <v>1457</v>
      </c>
      <c r="F51" s="146">
        <v>9402900000</v>
      </c>
      <c r="G51" s="147" t="s">
        <v>1405</v>
      </c>
      <c r="H51" s="37">
        <v>350.17</v>
      </c>
      <c r="I51" s="37">
        <f t="shared" si="5"/>
        <v>351.22</v>
      </c>
      <c r="J51" s="37">
        <v>352.27</v>
      </c>
      <c r="K51" s="37">
        <v>353.33</v>
      </c>
      <c r="L51" s="37">
        <f>ROUND((K51*1.003),2)</f>
        <v>354.39</v>
      </c>
      <c r="M51" s="37">
        <f>ROUND((L51*1.006),2)</f>
        <v>356.52</v>
      </c>
      <c r="N51" s="37">
        <f>ROUND(M51*1.003,2)</f>
        <v>357.59</v>
      </c>
      <c r="O51" s="37">
        <v>358.66</v>
      </c>
      <c r="P51" s="37">
        <v>359.74</v>
      </c>
      <c r="Q51" s="37">
        <v>359.74</v>
      </c>
      <c r="R51" s="38">
        <f>ROUND(O51*1.003,2)</f>
        <v>359.74</v>
      </c>
      <c r="S51" s="149">
        <v>10</v>
      </c>
      <c r="T51" s="154">
        <f t="shared" si="6"/>
        <v>35.97</v>
      </c>
      <c r="U51" s="39">
        <f t="shared" si="7"/>
        <v>395.71000000000004</v>
      </c>
      <c r="V51" s="143">
        <f t="shared" si="4"/>
        <v>419.45</v>
      </c>
    </row>
    <row r="52" spans="2:22" ht="42.75" customHeight="1" x14ac:dyDescent="0.25">
      <c r="C52" s="81" t="s">
        <v>1455</v>
      </c>
      <c r="D52" s="62" t="s">
        <v>1458</v>
      </c>
      <c r="E52" s="145" t="s">
        <v>1457</v>
      </c>
      <c r="F52" s="146">
        <v>9402900000</v>
      </c>
      <c r="G52" s="147" t="s">
        <v>1405</v>
      </c>
      <c r="H52" s="37">
        <v>350.17</v>
      </c>
      <c r="I52" s="37">
        <f t="shared" si="5"/>
        <v>351.22</v>
      </c>
      <c r="J52" s="37">
        <v>352.27</v>
      </c>
      <c r="K52" s="37">
        <v>353.33</v>
      </c>
      <c r="L52" s="37">
        <f>ROUND((K52*1.003),2)</f>
        <v>354.39</v>
      </c>
      <c r="M52" s="37">
        <f>ROUND((L52*1.006),2)</f>
        <v>356.52</v>
      </c>
      <c r="N52" s="37">
        <f>ROUND(M52*1.003,2)</f>
        <v>357.59</v>
      </c>
      <c r="O52" s="37">
        <v>358.66</v>
      </c>
      <c r="P52" s="37">
        <v>359.74</v>
      </c>
      <c r="Q52" s="37">
        <v>383.69</v>
      </c>
      <c r="R52" s="38">
        <v>383.69</v>
      </c>
      <c r="S52" s="149">
        <v>10</v>
      </c>
      <c r="T52" s="154">
        <f t="shared" si="6"/>
        <v>38.369999999999997</v>
      </c>
      <c r="U52" s="39">
        <f t="shared" si="7"/>
        <v>422.06</v>
      </c>
      <c r="V52" s="143">
        <f t="shared" si="4"/>
        <v>447.38</v>
      </c>
    </row>
    <row r="53" spans="2:22" ht="42" customHeight="1" x14ac:dyDescent="0.25">
      <c r="C53" s="81" t="s">
        <v>1459</v>
      </c>
      <c r="D53" s="62" t="s">
        <v>1460</v>
      </c>
      <c r="E53" s="145" t="s">
        <v>1457</v>
      </c>
      <c r="F53" s="146">
        <v>9402900000</v>
      </c>
      <c r="G53" s="147" t="s">
        <v>1405</v>
      </c>
      <c r="H53" s="37">
        <v>373.2</v>
      </c>
      <c r="I53" s="37">
        <f t="shared" si="5"/>
        <v>374.32</v>
      </c>
      <c r="J53" s="37">
        <v>375.44</v>
      </c>
      <c r="K53" s="37">
        <v>376.57</v>
      </c>
      <c r="L53" s="37">
        <f>ROUND((K53*1.003),2)</f>
        <v>377.7</v>
      </c>
      <c r="M53" s="37">
        <f>ROUND((L53*1.006),2)</f>
        <v>379.97</v>
      </c>
      <c r="N53" s="37">
        <f>ROUND(M53*1.003,2)</f>
        <v>381.11</v>
      </c>
      <c r="O53" s="37">
        <v>382.25</v>
      </c>
      <c r="P53" s="37">
        <v>383.4</v>
      </c>
      <c r="Q53" s="37">
        <v>383.4</v>
      </c>
      <c r="R53" s="38">
        <f>ROUND(O53*1.003,2)</f>
        <v>383.4</v>
      </c>
      <c r="S53" s="149">
        <v>10</v>
      </c>
      <c r="T53" s="154">
        <f t="shared" si="6"/>
        <v>38.340000000000003</v>
      </c>
      <c r="U53" s="39">
        <f t="shared" si="7"/>
        <v>421.74</v>
      </c>
      <c r="V53" s="143">
        <f t="shared" si="4"/>
        <v>447.04</v>
      </c>
    </row>
    <row r="54" spans="2:22" ht="44.25" customHeight="1" x14ac:dyDescent="0.25">
      <c r="C54" s="81" t="s">
        <v>1459</v>
      </c>
      <c r="D54" s="62" t="s">
        <v>1461</v>
      </c>
      <c r="E54" s="145" t="s">
        <v>1457</v>
      </c>
      <c r="F54" s="146">
        <v>9402900000</v>
      </c>
      <c r="G54" s="147" t="s">
        <v>1405</v>
      </c>
      <c r="H54" s="37">
        <v>373.2</v>
      </c>
      <c r="I54" s="37">
        <f t="shared" si="5"/>
        <v>374.32</v>
      </c>
      <c r="J54" s="37">
        <v>375.44</v>
      </c>
      <c r="K54" s="37">
        <v>376.57</v>
      </c>
      <c r="L54" s="37">
        <f>ROUND((K54*1.003),2)</f>
        <v>377.7</v>
      </c>
      <c r="M54" s="37">
        <f>ROUND((L54*1.006),2)</f>
        <v>379.97</v>
      </c>
      <c r="N54" s="37">
        <f>ROUND(M54*1.003,2)</f>
        <v>381.11</v>
      </c>
      <c r="O54" s="37">
        <v>382.25</v>
      </c>
      <c r="P54" s="37">
        <v>383.4</v>
      </c>
      <c r="Q54" s="37">
        <v>407.3</v>
      </c>
      <c r="R54" s="38">
        <v>407.3</v>
      </c>
      <c r="S54" s="149">
        <v>10</v>
      </c>
      <c r="T54" s="154">
        <f t="shared" si="6"/>
        <v>40.729999999999997</v>
      </c>
      <c r="U54" s="39">
        <f t="shared" si="7"/>
        <v>448.03000000000003</v>
      </c>
      <c r="V54" s="143">
        <f t="shared" si="4"/>
        <v>474.91</v>
      </c>
    </row>
    <row r="55" spans="2:22" ht="18" x14ac:dyDescent="0.25">
      <c r="C55" s="150" t="s">
        <v>1462</v>
      </c>
      <c r="D55" s="62"/>
      <c r="E55" s="145"/>
      <c r="F55" s="145"/>
      <c r="G55" s="145"/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8"/>
      <c r="S55" s="148"/>
      <c r="T55" s="154"/>
      <c r="U55" s="39"/>
      <c r="V55" s="143"/>
    </row>
    <row r="56" spans="2:22" ht="29.25" x14ac:dyDescent="0.25">
      <c r="C56" s="44" t="s">
        <v>1463</v>
      </c>
      <c r="D56" s="65" t="s">
        <v>1464</v>
      </c>
      <c r="E56" s="145" t="s">
        <v>1465</v>
      </c>
      <c r="F56" s="146">
        <v>9402900000</v>
      </c>
      <c r="G56" s="145" t="s">
        <v>1466</v>
      </c>
      <c r="H56" s="37">
        <v>594.12</v>
      </c>
      <c r="I56" s="37">
        <f t="shared" si="5"/>
        <v>595.9</v>
      </c>
      <c r="J56" s="37">
        <v>597.69000000000005</v>
      </c>
      <c r="K56" s="37">
        <v>599.48</v>
      </c>
      <c r="L56" s="37">
        <f t="shared" ref="L56:L61" si="14">ROUND((K56*1.003),2)</f>
        <v>601.28</v>
      </c>
      <c r="M56" s="37">
        <f t="shared" ref="M56:M61" si="15">ROUND((L56*1.006),2)</f>
        <v>604.89</v>
      </c>
      <c r="N56" s="37">
        <f t="shared" ref="N56:N61" si="16">ROUND(M56*1.003,2)</f>
        <v>606.70000000000005</v>
      </c>
      <c r="O56" s="37">
        <v>608.52</v>
      </c>
      <c r="P56" s="37">
        <v>610.35</v>
      </c>
      <c r="Q56" s="37">
        <v>623.95000000000005</v>
      </c>
      <c r="R56" s="38">
        <v>623.95000000000005</v>
      </c>
      <c r="S56" s="149">
        <v>10</v>
      </c>
      <c r="T56" s="154">
        <f t="shared" si="6"/>
        <v>62.4</v>
      </c>
      <c r="U56" s="39">
        <f t="shared" si="7"/>
        <v>686.35</v>
      </c>
      <c r="V56" s="143">
        <f t="shared" si="4"/>
        <v>727.53</v>
      </c>
    </row>
    <row r="57" spans="2:22" ht="29.25" x14ac:dyDescent="0.25">
      <c r="C57" s="44" t="s">
        <v>1467</v>
      </c>
      <c r="D57" s="65" t="s">
        <v>1468</v>
      </c>
      <c r="E57" s="145" t="s">
        <v>1465</v>
      </c>
      <c r="F57" s="146">
        <v>9402900000</v>
      </c>
      <c r="G57" s="145" t="s">
        <v>1466</v>
      </c>
      <c r="H57" s="37">
        <v>714.4</v>
      </c>
      <c r="I57" s="37">
        <f t="shared" si="5"/>
        <v>716.54</v>
      </c>
      <c r="J57" s="37">
        <v>718.69</v>
      </c>
      <c r="K57" s="37">
        <v>720.85</v>
      </c>
      <c r="L57" s="37">
        <f t="shared" si="14"/>
        <v>723.01</v>
      </c>
      <c r="M57" s="37">
        <f t="shared" si="15"/>
        <v>727.35</v>
      </c>
      <c r="N57" s="37">
        <f t="shared" si="16"/>
        <v>729.53</v>
      </c>
      <c r="O57" s="37">
        <v>731.72</v>
      </c>
      <c r="P57" s="37">
        <v>733.92</v>
      </c>
      <c r="Q57" s="37">
        <v>747.25</v>
      </c>
      <c r="R57" s="38">
        <v>747.25</v>
      </c>
      <c r="S57" s="149">
        <v>10</v>
      </c>
      <c r="T57" s="154">
        <f t="shared" si="6"/>
        <v>74.73</v>
      </c>
      <c r="U57" s="39">
        <f t="shared" si="7"/>
        <v>821.98</v>
      </c>
      <c r="V57" s="143">
        <f t="shared" si="4"/>
        <v>871.3</v>
      </c>
    </row>
    <row r="58" spans="2:22" ht="24.75" customHeight="1" x14ac:dyDescent="0.25">
      <c r="C58" s="1" t="s">
        <v>1469</v>
      </c>
      <c r="D58" s="65" t="s">
        <v>1470</v>
      </c>
      <c r="E58" s="145" t="s">
        <v>1471</v>
      </c>
      <c r="F58" s="146">
        <v>9402900000</v>
      </c>
      <c r="G58" s="145" t="s">
        <v>1466</v>
      </c>
      <c r="H58" s="37">
        <v>685.32</v>
      </c>
      <c r="I58" s="37">
        <f t="shared" si="5"/>
        <v>687.38</v>
      </c>
      <c r="J58" s="37">
        <v>689.44</v>
      </c>
      <c r="K58" s="37">
        <v>691.51</v>
      </c>
      <c r="L58" s="37">
        <f t="shared" si="14"/>
        <v>693.58</v>
      </c>
      <c r="M58" s="37">
        <f t="shared" si="15"/>
        <v>697.74</v>
      </c>
      <c r="N58" s="37">
        <f t="shared" si="16"/>
        <v>699.83</v>
      </c>
      <c r="O58" s="37">
        <v>701.93</v>
      </c>
      <c r="P58" s="37">
        <v>704.04</v>
      </c>
      <c r="Q58" s="37">
        <v>718.22</v>
      </c>
      <c r="R58" s="38">
        <v>718.22</v>
      </c>
      <c r="S58" s="149">
        <v>10</v>
      </c>
      <c r="T58" s="154">
        <f t="shared" si="6"/>
        <v>71.819999999999993</v>
      </c>
      <c r="U58" s="39">
        <f t="shared" si="7"/>
        <v>790.04</v>
      </c>
      <c r="V58" s="143">
        <f t="shared" si="4"/>
        <v>837.44</v>
      </c>
    </row>
    <row r="59" spans="2:22" ht="29.25" x14ac:dyDescent="0.25">
      <c r="C59" s="1" t="s">
        <v>1472</v>
      </c>
      <c r="D59" s="65" t="s">
        <v>1473</v>
      </c>
      <c r="E59" s="145" t="s">
        <v>1471</v>
      </c>
      <c r="F59" s="146">
        <v>9402900000</v>
      </c>
      <c r="G59" s="145" t="s">
        <v>1466</v>
      </c>
      <c r="H59" s="37">
        <v>772.66</v>
      </c>
      <c r="I59" s="37">
        <f t="shared" si="5"/>
        <v>774.98</v>
      </c>
      <c r="J59" s="37">
        <v>777.3</v>
      </c>
      <c r="K59" s="37">
        <v>779.63</v>
      </c>
      <c r="L59" s="37">
        <f t="shared" si="14"/>
        <v>781.97</v>
      </c>
      <c r="M59" s="37">
        <f t="shared" si="15"/>
        <v>786.66</v>
      </c>
      <c r="N59" s="37">
        <f t="shared" si="16"/>
        <v>789.02</v>
      </c>
      <c r="O59" s="37">
        <v>791.39</v>
      </c>
      <c r="P59" s="37">
        <v>793.76</v>
      </c>
      <c r="Q59" s="37">
        <v>807.35</v>
      </c>
      <c r="R59" s="38">
        <v>807.35</v>
      </c>
      <c r="S59" s="149">
        <v>10</v>
      </c>
      <c r="T59" s="154">
        <f t="shared" si="6"/>
        <v>80.739999999999995</v>
      </c>
      <c r="U59" s="39">
        <f t="shared" si="7"/>
        <v>888.09</v>
      </c>
      <c r="V59" s="143">
        <f t="shared" si="4"/>
        <v>941.38</v>
      </c>
    </row>
    <row r="60" spans="2:22" ht="29.25" x14ac:dyDescent="0.25">
      <c r="B60" s="3" t="s">
        <v>1474</v>
      </c>
      <c r="C60" s="1" t="s">
        <v>1475</v>
      </c>
      <c r="D60" s="65" t="s">
        <v>1476</v>
      </c>
      <c r="E60" s="145" t="s">
        <v>1477</v>
      </c>
      <c r="F60" s="146">
        <v>9402900000</v>
      </c>
      <c r="G60" s="145" t="s">
        <v>1466</v>
      </c>
      <c r="H60" s="37">
        <v>758.55</v>
      </c>
      <c r="I60" s="37">
        <f t="shared" si="5"/>
        <v>760.83</v>
      </c>
      <c r="J60" s="37">
        <v>763.11</v>
      </c>
      <c r="K60" s="37">
        <v>765.4</v>
      </c>
      <c r="L60" s="37">
        <f t="shared" si="14"/>
        <v>767.7</v>
      </c>
      <c r="M60" s="37">
        <f t="shared" si="15"/>
        <v>772.31</v>
      </c>
      <c r="N60" s="37">
        <f t="shared" si="16"/>
        <v>774.63</v>
      </c>
      <c r="O60" s="37">
        <v>776.95</v>
      </c>
      <c r="P60" s="37">
        <v>779.28</v>
      </c>
      <c r="Q60" s="37">
        <v>793.96</v>
      </c>
      <c r="R60" s="38">
        <v>793.96</v>
      </c>
      <c r="S60" s="149">
        <v>10</v>
      </c>
      <c r="T60" s="154">
        <f t="shared" si="6"/>
        <v>79.400000000000006</v>
      </c>
      <c r="U60" s="39">
        <f t="shared" si="7"/>
        <v>873.36</v>
      </c>
      <c r="V60" s="143">
        <f t="shared" si="4"/>
        <v>925.76</v>
      </c>
    </row>
    <row r="61" spans="2:22" ht="29.25" x14ac:dyDescent="0.25">
      <c r="C61" s="1" t="s">
        <v>1478</v>
      </c>
      <c r="D61" s="65" t="s">
        <v>1479</v>
      </c>
      <c r="E61" s="145" t="s">
        <v>1480</v>
      </c>
      <c r="F61" s="146">
        <v>9402900000</v>
      </c>
      <c r="G61" s="145" t="s">
        <v>1466</v>
      </c>
      <c r="H61" s="37">
        <v>869.47</v>
      </c>
      <c r="I61" s="37">
        <f t="shared" si="5"/>
        <v>872.08</v>
      </c>
      <c r="J61" s="37">
        <v>874.7</v>
      </c>
      <c r="K61" s="37">
        <v>877.32</v>
      </c>
      <c r="L61" s="37">
        <f t="shared" si="14"/>
        <v>879.95</v>
      </c>
      <c r="M61" s="37">
        <f t="shared" si="15"/>
        <v>885.23</v>
      </c>
      <c r="N61" s="37">
        <f t="shared" si="16"/>
        <v>887.89</v>
      </c>
      <c r="O61" s="37">
        <v>890.55</v>
      </c>
      <c r="P61" s="37">
        <v>893.22</v>
      </c>
      <c r="Q61" s="37">
        <v>907.36</v>
      </c>
      <c r="R61" s="38">
        <v>907.36</v>
      </c>
      <c r="S61" s="149">
        <v>10</v>
      </c>
      <c r="T61" s="154">
        <f t="shared" si="6"/>
        <v>90.74</v>
      </c>
      <c r="U61" s="39">
        <f t="shared" si="7"/>
        <v>998.1</v>
      </c>
      <c r="V61" s="143">
        <f t="shared" si="4"/>
        <v>1057.99</v>
      </c>
    </row>
    <row r="62" spans="2:22" ht="41.25" customHeight="1" x14ac:dyDescent="0.25">
      <c r="C62" s="44" t="s">
        <v>1481</v>
      </c>
      <c r="D62" s="62" t="s">
        <v>1482</v>
      </c>
      <c r="E62" s="156" t="s">
        <v>1483</v>
      </c>
      <c r="F62" s="146">
        <v>9404219000</v>
      </c>
      <c r="G62" s="145" t="s">
        <v>1484</v>
      </c>
      <c r="H62" s="37">
        <v>131.38</v>
      </c>
      <c r="I62" s="37">
        <f t="shared" si="5"/>
        <v>131.77000000000001</v>
      </c>
      <c r="J62" s="37">
        <v>133.09</v>
      </c>
      <c r="K62" s="37">
        <v>134.41999999999999</v>
      </c>
      <c r="L62" s="37">
        <f t="shared" ref="L62:L68" si="17">ROUND((K62*1.003),2)</f>
        <v>134.82</v>
      </c>
      <c r="M62" s="37">
        <f t="shared" ref="M62:M68" si="18">ROUND((L62*1.006),2)</f>
        <v>135.63</v>
      </c>
      <c r="N62" s="37">
        <f t="shared" ref="N62:N68" si="19">ROUND(M62*1.003,2)</f>
        <v>136.04</v>
      </c>
      <c r="O62" s="37">
        <v>136.44999999999999</v>
      </c>
      <c r="P62" s="37">
        <v>136.86000000000001</v>
      </c>
      <c r="Q62" s="37">
        <v>149.29</v>
      </c>
      <c r="R62" s="38">
        <v>149.29</v>
      </c>
      <c r="S62" s="149">
        <v>20</v>
      </c>
      <c r="T62" s="154">
        <f t="shared" ref="T62:T68" si="20">ROUND((R62*0.2),2)</f>
        <v>29.86</v>
      </c>
      <c r="U62" s="39">
        <f t="shared" ref="U62:U68" si="21">R62+T62</f>
        <v>179.14999999999998</v>
      </c>
      <c r="V62" s="143">
        <f t="shared" ref="V62:V105" si="22">ROUND((U62*1.06),2)</f>
        <v>189.9</v>
      </c>
    </row>
    <row r="63" spans="2:22" ht="40.5" customHeight="1" x14ac:dyDescent="0.25">
      <c r="C63" s="44" t="s">
        <v>1485</v>
      </c>
      <c r="D63" s="62" t="s">
        <v>1486</v>
      </c>
      <c r="E63" s="156" t="s">
        <v>1487</v>
      </c>
      <c r="F63" s="146">
        <v>9404219000</v>
      </c>
      <c r="G63" s="145" t="s">
        <v>1484</v>
      </c>
      <c r="H63" s="37">
        <v>131.38</v>
      </c>
      <c r="I63" s="37">
        <f t="shared" si="5"/>
        <v>131.77000000000001</v>
      </c>
      <c r="J63" s="37">
        <v>133.09</v>
      </c>
      <c r="K63" s="37">
        <v>134.41999999999999</v>
      </c>
      <c r="L63" s="37">
        <f t="shared" si="17"/>
        <v>134.82</v>
      </c>
      <c r="M63" s="37">
        <f t="shared" si="18"/>
        <v>135.63</v>
      </c>
      <c r="N63" s="37">
        <f t="shared" si="19"/>
        <v>136.04</v>
      </c>
      <c r="O63" s="37">
        <v>136.44999999999999</v>
      </c>
      <c r="P63" s="37">
        <v>136.86000000000001</v>
      </c>
      <c r="Q63" s="37">
        <v>149.29</v>
      </c>
      <c r="R63" s="38">
        <v>149.29</v>
      </c>
      <c r="S63" s="149">
        <v>20</v>
      </c>
      <c r="T63" s="154">
        <f t="shared" si="20"/>
        <v>29.86</v>
      </c>
      <c r="U63" s="39">
        <f t="shared" si="21"/>
        <v>179.14999999999998</v>
      </c>
      <c r="V63" s="143">
        <f t="shared" si="22"/>
        <v>189.9</v>
      </c>
    </row>
    <row r="64" spans="2:22" ht="60" customHeight="1" x14ac:dyDescent="0.25">
      <c r="C64" s="41" t="s">
        <v>1488</v>
      </c>
      <c r="D64" s="155" t="s">
        <v>1489</v>
      </c>
      <c r="E64" s="156" t="s">
        <v>1490</v>
      </c>
      <c r="F64" s="88"/>
      <c r="G64" s="64"/>
      <c r="H64" s="37">
        <v>131.38</v>
      </c>
      <c r="I64" s="37">
        <f t="shared" si="5"/>
        <v>131.77000000000001</v>
      </c>
      <c r="J64" s="37">
        <v>133.09</v>
      </c>
      <c r="K64" s="37">
        <v>134.41999999999999</v>
      </c>
      <c r="L64" s="37">
        <f t="shared" si="17"/>
        <v>134.82</v>
      </c>
      <c r="M64" s="37">
        <f t="shared" si="18"/>
        <v>135.63</v>
      </c>
      <c r="N64" s="37">
        <f t="shared" si="19"/>
        <v>136.04</v>
      </c>
      <c r="O64" s="37">
        <v>136.44999999999999</v>
      </c>
      <c r="P64" s="37">
        <v>136.86000000000001</v>
      </c>
      <c r="Q64" s="37">
        <v>137.27000000000001</v>
      </c>
      <c r="R64" s="38">
        <v>149.29</v>
      </c>
      <c r="S64" s="149">
        <v>20</v>
      </c>
      <c r="T64" s="154">
        <f t="shared" si="20"/>
        <v>29.86</v>
      </c>
      <c r="U64" s="39">
        <f t="shared" si="21"/>
        <v>179.14999999999998</v>
      </c>
      <c r="V64" s="143">
        <f t="shared" si="22"/>
        <v>189.9</v>
      </c>
    </row>
    <row r="65" spans="2:22" ht="40.5" customHeight="1" x14ac:dyDescent="0.25">
      <c r="C65" s="41" t="s">
        <v>1491</v>
      </c>
      <c r="D65" s="155" t="s">
        <v>1489</v>
      </c>
      <c r="E65" s="156" t="s">
        <v>1492</v>
      </c>
      <c r="F65" s="88"/>
      <c r="G65" s="64"/>
      <c r="H65" s="37">
        <v>131.38</v>
      </c>
      <c r="I65" s="37">
        <f t="shared" si="5"/>
        <v>131.77000000000001</v>
      </c>
      <c r="J65" s="37">
        <v>133.09</v>
      </c>
      <c r="K65" s="37">
        <v>134.41999999999999</v>
      </c>
      <c r="L65" s="37">
        <f t="shared" si="17"/>
        <v>134.82</v>
      </c>
      <c r="M65" s="37">
        <f t="shared" si="18"/>
        <v>135.63</v>
      </c>
      <c r="N65" s="37">
        <f t="shared" si="19"/>
        <v>136.04</v>
      </c>
      <c r="O65" s="37">
        <v>136.44999999999999</v>
      </c>
      <c r="P65" s="37">
        <v>136.86000000000001</v>
      </c>
      <c r="Q65" s="37">
        <v>137.27000000000001</v>
      </c>
      <c r="R65" s="38">
        <v>149.29</v>
      </c>
      <c r="S65" s="149">
        <v>20</v>
      </c>
      <c r="T65" s="154">
        <f t="shared" si="20"/>
        <v>29.86</v>
      </c>
      <c r="U65" s="39">
        <f t="shared" si="21"/>
        <v>179.14999999999998</v>
      </c>
      <c r="V65" s="143">
        <f t="shared" si="22"/>
        <v>189.9</v>
      </c>
    </row>
    <row r="66" spans="2:22" ht="43.5" customHeight="1" x14ac:dyDescent="0.25">
      <c r="C66" s="44" t="s">
        <v>1485</v>
      </c>
      <c r="D66" s="62" t="s">
        <v>1493</v>
      </c>
      <c r="E66" s="156" t="s">
        <v>1487</v>
      </c>
      <c r="F66" s="146">
        <v>9404219000</v>
      </c>
      <c r="G66" s="145" t="s">
        <v>1484</v>
      </c>
      <c r="H66" s="37">
        <v>131.38</v>
      </c>
      <c r="I66" s="37">
        <f t="shared" si="5"/>
        <v>131.77000000000001</v>
      </c>
      <c r="J66" s="37">
        <v>133.09</v>
      </c>
      <c r="K66" s="37">
        <v>134.41999999999999</v>
      </c>
      <c r="L66" s="37">
        <f t="shared" si="17"/>
        <v>134.82</v>
      </c>
      <c r="M66" s="37">
        <f t="shared" si="18"/>
        <v>135.63</v>
      </c>
      <c r="N66" s="37">
        <f t="shared" si="19"/>
        <v>136.04</v>
      </c>
      <c r="O66" s="37">
        <v>136.44999999999999</v>
      </c>
      <c r="P66" s="37">
        <v>136.86000000000001</v>
      </c>
      <c r="Q66" s="37">
        <v>137.27000000000001</v>
      </c>
      <c r="R66" s="38">
        <f>ROUND(P66*1.003,2)</f>
        <v>137.27000000000001</v>
      </c>
      <c r="S66" s="149">
        <v>20</v>
      </c>
      <c r="T66" s="154">
        <f t="shared" si="20"/>
        <v>27.45</v>
      </c>
      <c r="U66" s="39">
        <f t="shared" si="21"/>
        <v>164.72</v>
      </c>
      <c r="V66" s="143">
        <f t="shared" si="22"/>
        <v>174.6</v>
      </c>
    </row>
    <row r="67" spans="2:22" ht="53.25" customHeight="1" x14ac:dyDescent="0.25">
      <c r="C67" s="41" t="s">
        <v>1488</v>
      </c>
      <c r="D67" s="65" t="s">
        <v>756</v>
      </c>
      <c r="E67" s="156" t="s">
        <v>1490</v>
      </c>
      <c r="F67" s="88"/>
      <c r="G67" s="64"/>
      <c r="H67" s="37">
        <v>131.38</v>
      </c>
      <c r="I67" s="37">
        <f t="shared" si="5"/>
        <v>131.77000000000001</v>
      </c>
      <c r="J67" s="37">
        <v>133.09</v>
      </c>
      <c r="K67" s="37">
        <v>134.41999999999999</v>
      </c>
      <c r="L67" s="37">
        <f t="shared" si="17"/>
        <v>134.82</v>
      </c>
      <c r="M67" s="37">
        <f t="shared" si="18"/>
        <v>135.63</v>
      </c>
      <c r="N67" s="37">
        <f t="shared" si="19"/>
        <v>136.04</v>
      </c>
      <c r="O67" s="37">
        <v>136.44999999999999</v>
      </c>
      <c r="P67" s="37">
        <v>136.86000000000001</v>
      </c>
      <c r="Q67" s="37">
        <v>137.27000000000001</v>
      </c>
      <c r="R67" s="38">
        <f t="shared" ref="R67:R68" si="23">ROUND(P67*1.003,2)</f>
        <v>137.27000000000001</v>
      </c>
      <c r="S67" s="149">
        <v>20</v>
      </c>
      <c r="T67" s="154">
        <f t="shared" si="20"/>
        <v>27.45</v>
      </c>
      <c r="U67" s="39">
        <f t="shared" si="21"/>
        <v>164.72</v>
      </c>
      <c r="V67" s="143">
        <f t="shared" si="22"/>
        <v>174.6</v>
      </c>
    </row>
    <row r="68" spans="2:22" ht="46.5" customHeight="1" x14ac:dyDescent="0.25">
      <c r="C68" s="41" t="s">
        <v>1491</v>
      </c>
      <c r="D68" s="65" t="s">
        <v>756</v>
      </c>
      <c r="E68" s="156" t="s">
        <v>1492</v>
      </c>
      <c r="F68" s="88"/>
      <c r="G68" s="64"/>
      <c r="H68" s="37">
        <v>131.38</v>
      </c>
      <c r="I68" s="37">
        <f t="shared" si="5"/>
        <v>131.77000000000001</v>
      </c>
      <c r="J68" s="37">
        <v>133.09</v>
      </c>
      <c r="K68" s="37">
        <v>134.41999999999999</v>
      </c>
      <c r="L68" s="37">
        <f t="shared" si="17"/>
        <v>134.82</v>
      </c>
      <c r="M68" s="37">
        <f t="shared" si="18"/>
        <v>135.63</v>
      </c>
      <c r="N68" s="37">
        <f t="shared" si="19"/>
        <v>136.04</v>
      </c>
      <c r="O68" s="37">
        <v>136.44999999999999</v>
      </c>
      <c r="P68" s="37">
        <v>136.86000000000001</v>
      </c>
      <c r="Q68" s="37">
        <v>137.27000000000001</v>
      </c>
      <c r="R68" s="38">
        <f t="shared" si="23"/>
        <v>137.27000000000001</v>
      </c>
      <c r="S68" s="149">
        <v>20</v>
      </c>
      <c r="T68" s="154">
        <f t="shared" si="20"/>
        <v>27.45</v>
      </c>
      <c r="U68" s="39">
        <f t="shared" si="21"/>
        <v>164.72</v>
      </c>
      <c r="V68" s="143">
        <f t="shared" si="22"/>
        <v>174.6</v>
      </c>
    </row>
    <row r="69" spans="2:22" ht="18" x14ac:dyDescent="0.25">
      <c r="C69" s="150" t="s">
        <v>1494</v>
      </c>
      <c r="D69" s="62"/>
      <c r="E69" s="145"/>
      <c r="F69" s="145"/>
      <c r="G69" s="145"/>
      <c r="H69" s="37"/>
      <c r="I69" s="37"/>
      <c r="J69" s="37"/>
      <c r="K69" s="37"/>
      <c r="L69" s="37"/>
      <c r="M69" s="37"/>
      <c r="N69" s="37"/>
      <c r="O69" s="37"/>
      <c r="P69" s="37"/>
      <c r="Q69" s="37"/>
      <c r="R69" s="38"/>
      <c r="S69" s="148"/>
      <c r="T69" s="154"/>
      <c r="U69" s="39"/>
      <c r="V69" s="143"/>
    </row>
    <row r="70" spans="2:22" ht="18" hidden="1" x14ac:dyDescent="0.25">
      <c r="C70" s="1" t="s">
        <v>1495</v>
      </c>
      <c r="D70" s="62" t="s">
        <v>1496</v>
      </c>
      <c r="E70" s="145" t="s">
        <v>1497</v>
      </c>
      <c r="F70" s="146">
        <v>9402900000</v>
      </c>
      <c r="G70" s="145" t="s">
        <v>1466</v>
      </c>
      <c r="H70" s="37">
        <v>600.45000000000005</v>
      </c>
      <c r="I70" s="37">
        <f t="shared" si="5"/>
        <v>602.25</v>
      </c>
      <c r="J70" s="37">
        <v>468.74</v>
      </c>
      <c r="K70" s="37"/>
      <c r="L70" s="37">
        <f t="shared" ref="L70:L76" si="24">ROUND((K70*1.003),2)</f>
        <v>0</v>
      </c>
      <c r="M70" s="37">
        <f t="shared" ref="M70:M76" si="25">ROUND((L70*1.006),2)</f>
        <v>0</v>
      </c>
      <c r="N70" s="37">
        <f t="shared" ref="N70:N76" si="26">ROUND(M70*1.003,2)</f>
        <v>0</v>
      </c>
      <c r="O70" s="37">
        <f>ROUND(M70*1.003,2)</f>
        <v>0</v>
      </c>
      <c r="P70" s="37">
        <f t="shared" ref="P70:P73" si="27">ROUND(N70*1.003,2)</f>
        <v>0</v>
      </c>
      <c r="Q70" s="37">
        <f t="shared" ref="Q70:R73" si="28">ROUND(N70*1.003,2)</f>
        <v>0</v>
      </c>
      <c r="R70" s="38">
        <f t="shared" si="28"/>
        <v>0</v>
      </c>
      <c r="S70" s="149">
        <v>10</v>
      </c>
      <c r="T70" s="154">
        <f>ROUND((N70*0.1),2)</f>
        <v>0</v>
      </c>
      <c r="U70" s="39">
        <f>N70+T70</f>
        <v>0</v>
      </c>
      <c r="V70" s="143">
        <f t="shared" si="22"/>
        <v>0</v>
      </c>
    </row>
    <row r="71" spans="2:22" ht="18" hidden="1" x14ac:dyDescent="0.25">
      <c r="C71" s="1" t="s">
        <v>1498</v>
      </c>
      <c r="D71" s="62" t="s">
        <v>1499</v>
      </c>
      <c r="E71" s="145" t="s">
        <v>1500</v>
      </c>
      <c r="F71" s="146">
        <v>9402900000</v>
      </c>
      <c r="G71" s="145" t="s">
        <v>1466</v>
      </c>
      <c r="H71" s="37">
        <v>659.03</v>
      </c>
      <c r="I71" s="37">
        <f t="shared" si="5"/>
        <v>661.01</v>
      </c>
      <c r="J71" s="37">
        <v>468.74</v>
      </c>
      <c r="K71" s="37"/>
      <c r="L71" s="37">
        <f t="shared" si="24"/>
        <v>0</v>
      </c>
      <c r="M71" s="37">
        <f t="shared" si="25"/>
        <v>0</v>
      </c>
      <c r="N71" s="37">
        <f t="shared" si="26"/>
        <v>0</v>
      </c>
      <c r="O71" s="37">
        <f>ROUND(M71*1.003,2)</f>
        <v>0</v>
      </c>
      <c r="P71" s="37">
        <f t="shared" si="27"/>
        <v>0</v>
      </c>
      <c r="Q71" s="37">
        <f t="shared" si="28"/>
        <v>0</v>
      </c>
      <c r="R71" s="38">
        <f t="shared" si="28"/>
        <v>0</v>
      </c>
      <c r="S71" s="149">
        <v>10</v>
      </c>
      <c r="T71" s="154">
        <f>ROUND((N71*0.1),2)</f>
        <v>0</v>
      </c>
      <c r="U71" s="39">
        <f>N71+T71</f>
        <v>0</v>
      </c>
      <c r="V71" s="143">
        <f t="shared" si="22"/>
        <v>0</v>
      </c>
    </row>
    <row r="72" spans="2:22" ht="18" hidden="1" x14ac:dyDescent="0.25">
      <c r="C72" s="1" t="s">
        <v>1501</v>
      </c>
      <c r="D72" s="62" t="s">
        <v>1502</v>
      </c>
      <c r="E72" s="145" t="s">
        <v>1503</v>
      </c>
      <c r="F72" s="146">
        <v>9402900000</v>
      </c>
      <c r="G72" s="145" t="s">
        <v>1466</v>
      </c>
      <c r="H72" s="37">
        <v>728.83</v>
      </c>
      <c r="I72" s="37">
        <f t="shared" si="5"/>
        <v>731.02</v>
      </c>
      <c r="J72" s="37">
        <v>468.74</v>
      </c>
      <c r="K72" s="37"/>
      <c r="L72" s="37">
        <f t="shared" si="24"/>
        <v>0</v>
      </c>
      <c r="M72" s="37">
        <f t="shared" si="25"/>
        <v>0</v>
      </c>
      <c r="N72" s="37">
        <f t="shared" si="26"/>
        <v>0</v>
      </c>
      <c r="O72" s="37">
        <f>ROUND(M72*1.003,2)</f>
        <v>0</v>
      </c>
      <c r="P72" s="37">
        <f t="shared" si="27"/>
        <v>0</v>
      </c>
      <c r="Q72" s="37">
        <f t="shared" si="28"/>
        <v>0</v>
      </c>
      <c r="R72" s="38">
        <f t="shared" si="28"/>
        <v>0</v>
      </c>
      <c r="S72" s="149">
        <v>10</v>
      </c>
      <c r="T72" s="154">
        <f>ROUND((N72*0.1),2)</f>
        <v>0</v>
      </c>
      <c r="U72" s="39">
        <f>N72+T72</f>
        <v>0</v>
      </c>
      <c r="V72" s="143">
        <f t="shared" si="22"/>
        <v>0</v>
      </c>
    </row>
    <row r="73" spans="2:22" ht="18" hidden="1" customHeight="1" x14ac:dyDescent="0.25">
      <c r="C73" s="1"/>
      <c r="D73" s="62"/>
      <c r="E73" s="145"/>
      <c r="F73" s="146"/>
      <c r="G73" s="145"/>
      <c r="H73" s="37"/>
      <c r="I73" s="37">
        <f t="shared" si="5"/>
        <v>0</v>
      </c>
      <c r="J73" s="37">
        <v>468.74</v>
      </c>
      <c r="K73" s="37"/>
      <c r="L73" s="37">
        <f t="shared" si="24"/>
        <v>0</v>
      </c>
      <c r="M73" s="37">
        <f t="shared" si="25"/>
        <v>0</v>
      </c>
      <c r="N73" s="37">
        <f t="shared" si="26"/>
        <v>0</v>
      </c>
      <c r="O73" s="37">
        <f>ROUND(M73*1.003,2)</f>
        <v>0</v>
      </c>
      <c r="P73" s="37">
        <f t="shared" si="27"/>
        <v>0</v>
      </c>
      <c r="Q73" s="37">
        <f t="shared" si="28"/>
        <v>0</v>
      </c>
      <c r="R73" s="38">
        <f t="shared" si="28"/>
        <v>0</v>
      </c>
      <c r="S73" s="149"/>
      <c r="T73" s="154">
        <f>ROUND((N73*0.1),2)</f>
        <v>0</v>
      </c>
      <c r="U73" s="39">
        <f>N73+T73</f>
        <v>0</v>
      </c>
      <c r="V73" s="143">
        <f t="shared" si="22"/>
        <v>0</v>
      </c>
    </row>
    <row r="74" spans="2:22" ht="39.75" customHeight="1" x14ac:dyDescent="0.25">
      <c r="C74" s="44" t="s">
        <v>1504</v>
      </c>
      <c r="D74" s="65" t="s">
        <v>1505</v>
      </c>
      <c r="E74" s="145" t="s">
        <v>1497</v>
      </c>
      <c r="F74" s="146">
        <v>9402900000</v>
      </c>
      <c r="G74" s="145" t="s">
        <v>1466</v>
      </c>
      <c r="H74" s="37">
        <v>600.45000000000005</v>
      </c>
      <c r="I74" s="37">
        <f t="shared" si="5"/>
        <v>602.25</v>
      </c>
      <c r="J74" s="37">
        <v>604.05999999999995</v>
      </c>
      <c r="K74" s="37">
        <v>605.87</v>
      </c>
      <c r="L74" s="37">
        <f t="shared" si="24"/>
        <v>607.69000000000005</v>
      </c>
      <c r="M74" s="37">
        <f t="shared" si="25"/>
        <v>611.34</v>
      </c>
      <c r="N74" s="37">
        <f t="shared" si="26"/>
        <v>613.16999999999996</v>
      </c>
      <c r="O74" s="37">
        <v>615.01</v>
      </c>
      <c r="P74" s="37">
        <v>616.86</v>
      </c>
      <c r="Q74" s="37">
        <v>629.87</v>
      </c>
      <c r="R74" s="38">
        <v>629.87</v>
      </c>
      <c r="S74" s="149">
        <v>10</v>
      </c>
      <c r="T74" s="154">
        <f>ROUND((R74*0.1),2)</f>
        <v>62.99</v>
      </c>
      <c r="U74" s="39">
        <f>R74+T74</f>
        <v>692.86</v>
      </c>
      <c r="V74" s="143">
        <f t="shared" si="22"/>
        <v>734.43</v>
      </c>
    </row>
    <row r="75" spans="2:22" ht="50.25" customHeight="1" x14ac:dyDescent="0.25">
      <c r="C75" s="44" t="s">
        <v>1506</v>
      </c>
      <c r="D75" s="65" t="s">
        <v>1507</v>
      </c>
      <c r="E75" s="145" t="s">
        <v>1500</v>
      </c>
      <c r="F75" s="146">
        <v>9402900000</v>
      </c>
      <c r="G75" s="145" t="s">
        <v>1466</v>
      </c>
      <c r="H75" s="37">
        <v>659.03</v>
      </c>
      <c r="I75" s="37">
        <f t="shared" si="5"/>
        <v>661.01</v>
      </c>
      <c r="J75" s="37">
        <v>662.99</v>
      </c>
      <c r="K75" s="37">
        <v>664.98</v>
      </c>
      <c r="L75" s="37">
        <f t="shared" si="24"/>
        <v>666.97</v>
      </c>
      <c r="M75" s="37">
        <f t="shared" si="25"/>
        <v>670.97</v>
      </c>
      <c r="N75" s="37">
        <f t="shared" si="26"/>
        <v>672.98</v>
      </c>
      <c r="O75" s="37">
        <v>675</v>
      </c>
      <c r="P75" s="37">
        <v>677.03</v>
      </c>
      <c r="Q75" s="37">
        <v>690.46</v>
      </c>
      <c r="R75" s="38">
        <v>690.46</v>
      </c>
      <c r="S75" s="149">
        <v>10</v>
      </c>
      <c r="T75" s="154">
        <f>ROUND((R75*0.1),2)</f>
        <v>69.05</v>
      </c>
      <c r="U75" s="39">
        <f>R75+T75</f>
        <v>759.51</v>
      </c>
      <c r="V75" s="143">
        <f t="shared" si="22"/>
        <v>805.08</v>
      </c>
    </row>
    <row r="76" spans="2:22" ht="39.75" customHeight="1" x14ac:dyDescent="0.25">
      <c r="C76" s="44" t="s">
        <v>1508</v>
      </c>
      <c r="D76" s="65" t="s">
        <v>1509</v>
      </c>
      <c r="E76" s="145" t="s">
        <v>1503</v>
      </c>
      <c r="F76" s="146">
        <v>9402900000</v>
      </c>
      <c r="G76" s="145" t="s">
        <v>1466</v>
      </c>
      <c r="H76" s="37">
        <v>728.83</v>
      </c>
      <c r="I76" s="37">
        <f t="shared" si="5"/>
        <v>731.02</v>
      </c>
      <c r="J76" s="37">
        <v>733.21</v>
      </c>
      <c r="K76" s="37">
        <v>735.41</v>
      </c>
      <c r="L76" s="37">
        <f t="shared" si="24"/>
        <v>737.62</v>
      </c>
      <c r="M76" s="37">
        <f t="shared" si="25"/>
        <v>742.05</v>
      </c>
      <c r="N76" s="37">
        <f t="shared" si="26"/>
        <v>744.28</v>
      </c>
      <c r="O76" s="37">
        <v>746.51</v>
      </c>
      <c r="P76" s="37">
        <v>748.75</v>
      </c>
      <c r="Q76" s="37">
        <v>762.07</v>
      </c>
      <c r="R76" s="38">
        <v>762.07</v>
      </c>
      <c r="S76" s="149">
        <v>10</v>
      </c>
      <c r="T76" s="154">
        <f t="shared" ref="T76:T126" si="29">ROUND((R76*0.1),2)</f>
        <v>76.209999999999994</v>
      </c>
      <c r="U76" s="39">
        <f t="shared" ref="U76:U126" si="30">R76+T76</f>
        <v>838.28000000000009</v>
      </c>
      <c r="V76" s="143">
        <f t="shared" si="22"/>
        <v>888.58</v>
      </c>
    </row>
    <row r="77" spans="2:22" ht="74.25" customHeight="1" x14ac:dyDescent="0.25">
      <c r="B77" s="3" t="s">
        <v>1510</v>
      </c>
      <c r="C77" s="44" t="s">
        <v>1511</v>
      </c>
      <c r="D77" s="65" t="s">
        <v>1512</v>
      </c>
      <c r="E77" s="145" t="s">
        <v>1497</v>
      </c>
      <c r="F77" s="146">
        <v>9402900000</v>
      </c>
      <c r="G77" s="145" t="s">
        <v>1466</v>
      </c>
      <c r="H77" s="37">
        <v>807.15</v>
      </c>
      <c r="I77" s="37">
        <f t="shared" si="5"/>
        <v>809.57</v>
      </c>
      <c r="J77" s="37">
        <v>812</v>
      </c>
      <c r="K77" s="37">
        <v>814.44</v>
      </c>
      <c r="L77" s="37">
        <f t="shared" ref="L77:L79" si="31">ROUND((K77*1.003),2)</f>
        <v>816.88</v>
      </c>
      <c r="M77" s="37">
        <f t="shared" ref="M77:M79" si="32">ROUND((L77*1.006),2)</f>
        <v>821.78</v>
      </c>
      <c r="N77" s="37">
        <f t="shared" ref="N77:N79" si="33">ROUND(M77*1.003,2)</f>
        <v>824.25</v>
      </c>
      <c r="O77" s="37">
        <v>826.72</v>
      </c>
      <c r="P77" s="37">
        <v>829.2</v>
      </c>
      <c r="Q77" s="37">
        <v>842.02</v>
      </c>
      <c r="R77" s="38">
        <v>842.02</v>
      </c>
      <c r="S77" s="149">
        <v>10</v>
      </c>
      <c r="T77" s="154">
        <f t="shared" si="29"/>
        <v>84.2</v>
      </c>
      <c r="U77" s="39">
        <f t="shared" si="30"/>
        <v>926.22</v>
      </c>
      <c r="V77" s="143">
        <f t="shared" si="22"/>
        <v>981.79</v>
      </c>
    </row>
    <row r="78" spans="2:22" ht="66" customHeight="1" x14ac:dyDescent="0.25">
      <c r="B78" s="3" t="s">
        <v>1510</v>
      </c>
      <c r="C78" s="44" t="s">
        <v>1513</v>
      </c>
      <c r="D78" s="62" t="s">
        <v>1514</v>
      </c>
      <c r="E78" s="145" t="s">
        <v>1500</v>
      </c>
      <c r="F78" s="146">
        <v>9402900000</v>
      </c>
      <c r="G78" s="145" t="s">
        <v>1466</v>
      </c>
      <c r="H78" s="37">
        <v>865.73</v>
      </c>
      <c r="I78" s="37">
        <f t="shared" si="5"/>
        <v>868.33</v>
      </c>
      <c r="J78" s="37">
        <v>870.93</v>
      </c>
      <c r="K78" s="37">
        <v>873.54</v>
      </c>
      <c r="L78" s="37">
        <f t="shared" si="31"/>
        <v>876.16</v>
      </c>
      <c r="M78" s="37">
        <f t="shared" si="32"/>
        <v>881.42</v>
      </c>
      <c r="N78" s="37">
        <f t="shared" si="33"/>
        <v>884.06</v>
      </c>
      <c r="O78" s="37">
        <v>886.71</v>
      </c>
      <c r="P78" s="37">
        <v>889.37</v>
      </c>
      <c r="Q78" s="37">
        <v>902.51</v>
      </c>
      <c r="R78" s="38">
        <v>902.51</v>
      </c>
      <c r="S78" s="149">
        <v>10</v>
      </c>
      <c r="T78" s="154">
        <f t="shared" si="29"/>
        <v>90.25</v>
      </c>
      <c r="U78" s="39">
        <f t="shared" si="30"/>
        <v>992.76</v>
      </c>
      <c r="V78" s="143">
        <f t="shared" si="22"/>
        <v>1052.33</v>
      </c>
    </row>
    <row r="79" spans="2:22" ht="78" customHeight="1" x14ac:dyDescent="0.25">
      <c r="B79" s="3" t="s">
        <v>1510</v>
      </c>
      <c r="C79" s="44" t="s">
        <v>1515</v>
      </c>
      <c r="D79" s="65" t="s">
        <v>1516</v>
      </c>
      <c r="E79" s="145" t="s">
        <v>1503</v>
      </c>
      <c r="F79" s="146">
        <v>9402900000</v>
      </c>
      <c r="G79" s="145" t="s">
        <v>1466</v>
      </c>
      <c r="H79" s="37">
        <v>932.83</v>
      </c>
      <c r="I79" s="37">
        <f t="shared" si="5"/>
        <v>935.63</v>
      </c>
      <c r="J79" s="37">
        <v>938.44</v>
      </c>
      <c r="K79" s="37">
        <v>941.26</v>
      </c>
      <c r="L79" s="37">
        <f t="shared" si="31"/>
        <v>944.08</v>
      </c>
      <c r="M79" s="37">
        <f t="shared" si="32"/>
        <v>949.74</v>
      </c>
      <c r="N79" s="37">
        <f t="shared" si="33"/>
        <v>952.59</v>
      </c>
      <c r="O79" s="37">
        <v>955.45</v>
      </c>
      <c r="P79" s="37">
        <v>958.32</v>
      </c>
      <c r="Q79" s="37">
        <v>971.31</v>
      </c>
      <c r="R79" s="38">
        <v>971.31</v>
      </c>
      <c r="S79" s="149">
        <v>10</v>
      </c>
      <c r="T79" s="154">
        <f t="shared" si="29"/>
        <v>97.13</v>
      </c>
      <c r="U79" s="39">
        <f t="shared" si="30"/>
        <v>1068.44</v>
      </c>
      <c r="V79" s="143">
        <f t="shared" si="22"/>
        <v>1132.55</v>
      </c>
    </row>
    <row r="80" spans="2:22" ht="18" x14ac:dyDescent="0.25">
      <c r="C80" s="150" t="s">
        <v>1494</v>
      </c>
      <c r="D80" s="157"/>
      <c r="E80" s="158"/>
      <c r="F80" s="135"/>
      <c r="G80" s="159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8"/>
      <c r="S80" s="135"/>
      <c r="T80" s="154"/>
      <c r="U80" s="39"/>
      <c r="V80" s="143"/>
    </row>
    <row r="81" spans="1:22" ht="77.25" customHeight="1" x14ac:dyDescent="0.25">
      <c r="A81" s="3" t="s">
        <v>1510</v>
      </c>
      <c r="C81" s="44" t="s">
        <v>1520</v>
      </c>
      <c r="D81" s="62" t="s">
        <v>1521</v>
      </c>
      <c r="E81" s="145" t="s">
        <v>1517</v>
      </c>
      <c r="F81" s="146">
        <v>9402900000</v>
      </c>
      <c r="G81" s="145" t="s">
        <v>1466</v>
      </c>
      <c r="H81" s="37">
        <v>867.07</v>
      </c>
      <c r="I81" s="37">
        <f t="shared" si="5"/>
        <v>869.67</v>
      </c>
      <c r="J81" s="37">
        <v>872.28</v>
      </c>
      <c r="K81" s="37">
        <v>874.9</v>
      </c>
      <c r="L81" s="37">
        <f t="shared" ref="L81:L83" si="34">ROUND((K81*1.003),2)</f>
        <v>877.52</v>
      </c>
      <c r="M81" s="37">
        <f t="shared" ref="M81:M83" si="35">ROUND((L81*1.006),2)</f>
        <v>882.79</v>
      </c>
      <c r="N81" s="37">
        <f t="shared" ref="N81:N83" si="36">ROUND(M81*1.003,2)</f>
        <v>885.44</v>
      </c>
      <c r="O81" s="37">
        <v>888.1</v>
      </c>
      <c r="P81" s="37">
        <v>890.76</v>
      </c>
      <c r="Q81" s="37">
        <v>903.79</v>
      </c>
      <c r="R81" s="38">
        <v>903.79</v>
      </c>
      <c r="S81" s="149">
        <v>10</v>
      </c>
      <c r="T81" s="154">
        <f t="shared" si="29"/>
        <v>90.38</v>
      </c>
      <c r="U81" s="39">
        <f t="shared" si="30"/>
        <v>994.17</v>
      </c>
      <c r="V81" s="143">
        <f t="shared" si="22"/>
        <v>1053.82</v>
      </c>
    </row>
    <row r="82" spans="1:22" ht="63" customHeight="1" x14ac:dyDescent="0.25">
      <c r="A82" s="3" t="s">
        <v>1510</v>
      </c>
      <c r="C82" s="44" t="s">
        <v>1522</v>
      </c>
      <c r="D82" s="62" t="s">
        <v>1523</v>
      </c>
      <c r="E82" s="145" t="s">
        <v>1518</v>
      </c>
      <c r="F82" s="146">
        <v>9402900000</v>
      </c>
      <c r="G82" s="145" t="s">
        <v>1466</v>
      </c>
      <c r="H82" s="37">
        <v>925.77</v>
      </c>
      <c r="I82" s="37">
        <f t="shared" si="5"/>
        <v>928.55</v>
      </c>
      <c r="J82" s="37">
        <v>931.34</v>
      </c>
      <c r="K82" s="37">
        <v>934.13</v>
      </c>
      <c r="L82" s="37">
        <f t="shared" si="34"/>
        <v>936.93</v>
      </c>
      <c r="M82" s="37">
        <f t="shared" si="35"/>
        <v>942.55</v>
      </c>
      <c r="N82" s="37">
        <f t="shared" si="36"/>
        <v>945.38</v>
      </c>
      <c r="O82" s="37">
        <v>948.22</v>
      </c>
      <c r="P82" s="37">
        <v>951.06</v>
      </c>
      <c r="Q82" s="37">
        <v>964.33</v>
      </c>
      <c r="R82" s="38">
        <v>964.33</v>
      </c>
      <c r="S82" s="149">
        <v>10</v>
      </c>
      <c r="T82" s="154">
        <f t="shared" si="29"/>
        <v>96.43</v>
      </c>
      <c r="U82" s="39">
        <f t="shared" si="30"/>
        <v>1060.76</v>
      </c>
      <c r="V82" s="143">
        <f t="shared" si="22"/>
        <v>1124.4100000000001</v>
      </c>
    </row>
    <row r="83" spans="1:22" ht="70.5" customHeight="1" x14ac:dyDescent="0.25">
      <c r="C83" s="44" t="s">
        <v>1524</v>
      </c>
      <c r="D83" s="62" t="s">
        <v>1525</v>
      </c>
      <c r="E83" s="145" t="s">
        <v>1519</v>
      </c>
      <c r="F83" s="146">
        <v>9402900000</v>
      </c>
      <c r="G83" s="145" t="s">
        <v>1466</v>
      </c>
      <c r="H83" s="37">
        <v>992.76</v>
      </c>
      <c r="I83" s="37">
        <f t="shared" si="5"/>
        <v>995.74</v>
      </c>
      <c r="J83" s="37">
        <v>998.73</v>
      </c>
      <c r="K83" s="37">
        <v>1001.73</v>
      </c>
      <c r="L83" s="37">
        <f t="shared" si="34"/>
        <v>1004.74</v>
      </c>
      <c r="M83" s="37">
        <f t="shared" si="35"/>
        <v>1010.77</v>
      </c>
      <c r="N83" s="37">
        <f t="shared" si="36"/>
        <v>1013.8</v>
      </c>
      <c r="O83" s="37">
        <v>1016.84</v>
      </c>
      <c r="P83" s="37">
        <v>1019.89</v>
      </c>
      <c r="Q83" s="37">
        <v>1033.08</v>
      </c>
      <c r="R83" s="38">
        <v>1033.08</v>
      </c>
      <c r="S83" s="149">
        <v>10</v>
      </c>
      <c r="T83" s="154">
        <f t="shared" si="29"/>
        <v>103.31</v>
      </c>
      <c r="U83" s="39">
        <f t="shared" si="30"/>
        <v>1136.3899999999999</v>
      </c>
      <c r="V83" s="143">
        <f t="shared" si="22"/>
        <v>1204.57</v>
      </c>
    </row>
    <row r="84" spans="1:22" ht="71.25" customHeight="1" x14ac:dyDescent="0.25">
      <c r="C84" s="44" t="s">
        <v>1526</v>
      </c>
      <c r="D84" s="62" t="s">
        <v>1527</v>
      </c>
      <c r="E84" s="145" t="s">
        <v>1528</v>
      </c>
      <c r="F84" s="146">
        <v>9402900000</v>
      </c>
      <c r="G84" s="146" t="s">
        <v>1529</v>
      </c>
      <c r="H84" s="37">
        <v>3355.64</v>
      </c>
      <c r="I84" s="37">
        <f t="shared" ref="I84:I149" si="37">ROUND((H84*1.003),2)</f>
        <v>3365.71</v>
      </c>
      <c r="J84" s="37">
        <v>3375.81</v>
      </c>
      <c r="K84" s="37">
        <v>3385.94</v>
      </c>
      <c r="L84" s="37">
        <f t="shared" ref="L84:L86" si="38">ROUND((K84*1.003),2)</f>
        <v>3396.1</v>
      </c>
      <c r="M84" s="37">
        <f t="shared" ref="M84:M87" si="39">ROUND((L84*1.006),2)</f>
        <v>3416.48</v>
      </c>
      <c r="N84" s="37">
        <f t="shared" ref="N84:N87" si="40">ROUND(M84*1.003,2)</f>
        <v>3426.73</v>
      </c>
      <c r="O84" s="37">
        <v>3437.01</v>
      </c>
      <c r="P84" s="37">
        <v>3447.32</v>
      </c>
      <c r="Q84" s="37">
        <v>3488.69</v>
      </c>
      <c r="R84" s="38">
        <v>3488.69</v>
      </c>
      <c r="S84" s="149">
        <v>10</v>
      </c>
      <c r="T84" s="154">
        <f t="shared" si="29"/>
        <v>348.87</v>
      </c>
      <c r="U84" s="39">
        <f t="shared" si="30"/>
        <v>3837.56</v>
      </c>
      <c r="V84" s="143">
        <f t="shared" si="22"/>
        <v>4067.81</v>
      </c>
    </row>
    <row r="85" spans="1:22" ht="68.25" customHeight="1" x14ac:dyDescent="0.25">
      <c r="C85" s="44" t="s">
        <v>1530</v>
      </c>
      <c r="D85" s="62" t="s">
        <v>1531</v>
      </c>
      <c r="E85" s="145" t="s">
        <v>1532</v>
      </c>
      <c r="F85" s="146">
        <v>9402900000</v>
      </c>
      <c r="G85" s="146" t="s">
        <v>1529</v>
      </c>
      <c r="H85" s="37">
        <v>3410.47</v>
      </c>
      <c r="I85" s="37">
        <f t="shared" si="37"/>
        <v>3420.7</v>
      </c>
      <c r="J85" s="37">
        <v>3430.96</v>
      </c>
      <c r="K85" s="37">
        <v>3441.25</v>
      </c>
      <c r="L85" s="37">
        <f t="shared" si="38"/>
        <v>3451.57</v>
      </c>
      <c r="M85" s="37">
        <f t="shared" si="39"/>
        <v>3472.28</v>
      </c>
      <c r="N85" s="37">
        <f t="shared" si="40"/>
        <v>3482.7</v>
      </c>
      <c r="O85" s="37">
        <v>3493.16</v>
      </c>
      <c r="P85" s="37">
        <v>3503.64</v>
      </c>
      <c r="Q85" s="37">
        <v>3545.68</v>
      </c>
      <c r="R85" s="38">
        <v>3545.68</v>
      </c>
      <c r="S85" s="149">
        <v>10</v>
      </c>
      <c r="T85" s="154">
        <f t="shared" si="29"/>
        <v>354.57</v>
      </c>
      <c r="U85" s="39">
        <f t="shared" si="30"/>
        <v>3900.25</v>
      </c>
      <c r="V85" s="143">
        <f t="shared" si="22"/>
        <v>4134.2700000000004</v>
      </c>
    </row>
    <row r="86" spans="1:22" ht="66.75" customHeight="1" x14ac:dyDescent="0.25">
      <c r="C86" s="44" t="s">
        <v>1533</v>
      </c>
      <c r="D86" s="65" t="s">
        <v>1534</v>
      </c>
      <c r="E86" s="145" t="s">
        <v>1535</v>
      </c>
      <c r="F86" s="146">
        <v>9402900000</v>
      </c>
      <c r="G86" s="146" t="s">
        <v>1529</v>
      </c>
      <c r="H86" s="37">
        <v>3433.35</v>
      </c>
      <c r="I86" s="37">
        <f t="shared" si="37"/>
        <v>3443.65</v>
      </c>
      <c r="J86" s="37">
        <v>3453.98</v>
      </c>
      <c r="K86" s="37">
        <v>3464.34</v>
      </c>
      <c r="L86" s="37">
        <f t="shared" si="38"/>
        <v>3474.73</v>
      </c>
      <c r="M86" s="37">
        <f t="shared" si="39"/>
        <v>3495.58</v>
      </c>
      <c r="N86" s="37">
        <f t="shared" si="40"/>
        <v>3506.07</v>
      </c>
      <c r="O86" s="37">
        <v>3516.59</v>
      </c>
      <c r="P86" s="37">
        <v>3527.14</v>
      </c>
      <c r="Q86" s="37">
        <v>3570.92</v>
      </c>
      <c r="R86" s="38">
        <v>3570.92</v>
      </c>
      <c r="S86" s="149">
        <v>10</v>
      </c>
      <c r="T86" s="154">
        <f t="shared" si="29"/>
        <v>357.09</v>
      </c>
      <c r="U86" s="39">
        <f t="shared" si="30"/>
        <v>3928.01</v>
      </c>
      <c r="V86" s="143">
        <f t="shared" si="22"/>
        <v>4163.6899999999996</v>
      </c>
    </row>
    <row r="87" spans="1:22" ht="66" customHeight="1" x14ac:dyDescent="0.25">
      <c r="C87" s="44" t="s">
        <v>1536</v>
      </c>
      <c r="D87" s="65" t="s">
        <v>1537</v>
      </c>
      <c r="E87" s="145" t="s">
        <v>1535</v>
      </c>
      <c r="F87" s="146">
        <v>9402900000</v>
      </c>
      <c r="G87" s="146" t="s">
        <v>1529</v>
      </c>
      <c r="H87" s="37">
        <v>3490.86</v>
      </c>
      <c r="I87" s="37">
        <f t="shared" si="37"/>
        <v>3501.33</v>
      </c>
      <c r="J87" s="37">
        <v>3511.83</v>
      </c>
      <c r="K87" s="37">
        <v>3511.83</v>
      </c>
      <c r="L87" s="37">
        <f>ROUND((J87*1.006),2)</f>
        <v>3532.9</v>
      </c>
      <c r="M87" s="37">
        <f t="shared" si="39"/>
        <v>3554.1</v>
      </c>
      <c r="N87" s="37">
        <f t="shared" si="40"/>
        <v>3564.76</v>
      </c>
      <c r="O87" s="37">
        <v>3575.45</v>
      </c>
      <c r="P87" s="37">
        <v>3586.18</v>
      </c>
      <c r="Q87" s="37">
        <v>3630.1</v>
      </c>
      <c r="R87" s="38">
        <v>3630.1</v>
      </c>
      <c r="S87" s="149">
        <v>10</v>
      </c>
      <c r="T87" s="154">
        <f t="shared" si="29"/>
        <v>363.01</v>
      </c>
      <c r="U87" s="39">
        <f t="shared" si="30"/>
        <v>3993.1099999999997</v>
      </c>
      <c r="V87" s="143">
        <f t="shared" si="22"/>
        <v>4232.7</v>
      </c>
    </row>
    <row r="88" spans="1:22" ht="18" x14ac:dyDescent="0.25">
      <c r="C88" s="44"/>
      <c r="D88" s="62"/>
      <c r="E88" s="145"/>
      <c r="F88" s="146"/>
      <c r="G88" s="145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8"/>
      <c r="S88" s="148"/>
      <c r="T88" s="154"/>
      <c r="U88" s="39"/>
      <c r="V88" s="143"/>
    </row>
    <row r="89" spans="1:22" ht="20.25" customHeight="1" x14ac:dyDescent="0.25">
      <c r="C89" s="81" t="s">
        <v>1538</v>
      </c>
      <c r="D89" s="62" t="s">
        <v>1539</v>
      </c>
      <c r="E89" s="145" t="s">
        <v>1540</v>
      </c>
      <c r="F89" s="146">
        <v>9402900000</v>
      </c>
      <c r="G89" s="146" t="s">
        <v>1406</v>
      </c>
      <c r="H89" s="37">
        <v>378.8</v>
      </c>
      <c r="I89" s="37">
        <f t="shared" si="37"/>
        <v>379.94</v>
      </c>
      <c r="J89" s="37">
        <v>381.08</v>
      </c>
      <c r="K89" s="37">
        <v>382.22</v>
      </c>
      <c r="L89" s="37">
        <f t="shared" ref="L89:L106" si="41">ROUND((K89*1.003),2)</f>
        <v>383.37</v>
      </c>
      <c r="M89" s="37">
        <f t="shared" ref="M89:M106" si="42">ROUND((L89*1.006),2)</f>
        <v>385.67</v>
      </c>
      <c r="N89" s="37">
        <f t="shared" ref="N89:N106" si="43">ROUND(M89*1.003,2)</f>
        <v>386.83</v>
      </c>
      <c r="O89" s="37">
        <v>387.99</v>
      </c>
      <c r="P89" s="37">
        <v>389.15</v>
      </c>
      <c r="Q89" s="37">
        <v>389.15</v>
      </c>
      <c r="R89" s="38">
        <f>ROUND(O89*1.003,2)</f>
        <v>389.15</v>
      </c>
      <c r="S89" s="149">
        <v>10</v>
      </c>
      <c r="T89" s="154">
        <f t="shared" si="29"/>
        <v>38.92</v>
      </c>
      <c r="U89" s="39">
        <f t="shared" si="30"/>
        <v>428.07</v>
      </c>
      <c r="V89" s="143">
        <f t="shared" si="22"/>
        <v>453.75</v>
      </c>
    </row>
    <row r="90" spans="1:22" ht="20.25" customHeight="1" x14ac:dyDescent="0.25">
      <c r="C90" s="81" t="s">
        <v>1538</v>
      </c>
      <c r="D90" s="62" t="s">
        <v>1541</v>
      </c>
      <c r="E90" s="145" t="s">
        <v>1540</v>
      </c>
      <c r="F90" s="146">
        <v>9402900000</v>
      </c>
      <c r="G90" s="146" t="s">
        <v>1406</v>
      </c>
      <c r="H90" s="37">
        <v>378.8</v>
      </c>
      <c r="I90" s="37">
        <f t="shared" si="37"/>
        <v>379.94</v>
      </c>
      <c r="J90" s="37">
        <v>381.08</v>
      </c>
      <c r="K90" s="37">
        <v>382.22</v>
      </c>
      <c r="L90" s="37">
        <f t="shared" si="41"/>
        <v>383.37</v>
      </c>
      <c r="M90" s="37">
        <f t="shared" si="42"/>
        <v>385.67</v>
      </c>
      <c r="N90" s="37">
        <f t="shared" si="43"/>
        <v>386.83</v>
      </c>
      <c r="O90" s="37">
        <v>387.99</v>
      </c>
      <c r="P90" s="37">
        <v>389.15</v>
      </c>
      <c r="Q90" s="37">
        <v>410.23</v>
      </c>
      <c r="R90" s="38">
        <v>410.23</v>
      </c>
      <c r="S90" s="149">
        <v>10</v>
      </c>
      <c r="T90" s="154">
        <f t="shared" si="29"/>
        <v>41.02</v>
      </c>
      <c r="U90" s="39">
        <f t="shared" si="30"/>
        <v>451.25</v>
      </c>
      <c r="V90" s="143">
        <f t="shared" si="22"/>
        <v>478.33</v>
      </c>
    </row>
    <row r="91" spans="1:22" ht="33" x14ac:dyDescent="0.25">
      <c r="C91" s="81" t="s">
        <v>1542</v>
      </c>
      <c r="D91" s="65" t="s">
        <v>1543</v>
      </c>
      <c r="E91" s="145" t="s">
        <v>1544</v>
      </c>
      <c r="F91" s="146">
        <v>9402900000</v>
      </c>
      <c r="G91" s="146" t="s">
        <v>1406</v>
      </c>
      <c r="H91" s="37">
        <v>358.13</v>
      </c>
      <c r="I91" s="37">
        <f t="shared" si="37"/>
        <v>359.2</v>
      </c>
      <c r="J91" s="37">
        <v>360.28</v>
      </c>
      <c r="K91" s="37">
        <v>361.36</v>
      </c>
      <c r="L91" s="37">
        <f t="shared" si="41"/>
        <v>362.44</v>
      </c>
      <c r="M91" s="37">
        <f t="shared" si="42"/>
        <v>364.61</v>
      </c>
      <c r="N91" s="37">
        <f t="shared" si="43"/>
        <v>365.7</v>
      </c>
      <c r="O91" s="37">
        <v>366.8</v>
      </c>
      <c r="P91" s="37">
        <v>367.9</v>
      </c>
      <c r="Q91" s="37">
        <v>367.9</v>
      </c>
      <c r="R91" s="38">
        <f>ROUND(O91*1.003,2)</f>
        <v>367.9</v>
      </c>
      <c r="S91" s="149">
        <v>10</v>
      </c>
      <c r="T91" s="154">
        <f t="shared" si="29"/>
        <v>36.79</v>
      </c>
      <c r="U91" s="39">
        <f t="shared" si="30"/>
        <v>404.69</v>
      </c>
      <c r="V91" s="143">
        <f t="shared" si="22"/>
        <v>428.97</v>
      </c>
    </row>
    <row r="92" spans="1:22" ht="33" x14ac:dyDescent="0.25">
      <c r="C92" s="81" t="s">
        <v>1542</v>
      </c>
      <c r="D92" s="65" t="s">
        <v>1545</v>
      </c>
      <c r="E92" s="145" t="s">
        <v>1544</v>
      </c>
      <c r="F92" s="146">
        <v>9402900000</v>
      </c>
      <c r="G92" s="146" t="s">
        <v>1406</v>
      </c>
      <c r="H92" s="37">
        <v>358.13</v>
      </c>
      <c r="I92" s="37">
        <f t="shared" si="37"/>
        <v>359.2</v>
      </c>
      <c r="J92" s="37">
        <v>360.28</v>
      </c>
      <c r="K92" s="37">
        <v>361.36</v>
      </c>
      <c r="L92" s="37">
        <f t="shared" si="41"/>
        <v>362.44</v>
      </c>
      <c r="M92" s="37">
        <f t="shared" si="42"/>
        <v>364.61</v>
      </c>
      <c r="N92" s="37">
        <f t="shared" si="43"/>
        <v>365.7</v>
      </c>
      <c r="O92" s="37">
        <v>366.8</v>
      </c>
      <c r="P92" s="37">
        <v>367.9</v>
      </c>
      <c r="Q92" s="37">
        <v>394.99</v>
      </c>
      <c r="R92" s="38">
        <v>394.99</v>
      </c>
      <c r="S92" s="149">
        <v>10</v>
      </c>
      <c r="T92" s="154">
        <f t="shared" si="29"/>
        <v>39.5</v>
      </c>
      <c r="U92" s="39">
        <f t="shared" si="30"/>
        <v>434.49</v>
      </c>
      <c r="V92" s="143">
        <f t="shared" si="22"/>
        <v>460.56</v>
      </c>
    </row>
    <row r="93" spans="1:22" ht="33" x14ac:dyDescent="0.25">
      <c r="C93" s="81" t="s">
        <v>1546</v>
      </c>
      <c r="D93" s="62" t="s">
        <v>1547</v>
      </c>
      <c r="E93" s="145" t="s">
        <v>1548</v>
      </c>
      <c r="F93" s="146">
        <v>9402900000</v>
      </c>
      <c r="G93" s="146" t="s">
        <v>1406</v>
      </c>
      <c r="H93" s="37">
        <v>459.4</v>
      </c>
      <c r="I93" s="37">
        <f t="shared" si="37"/>
        <v>460.78</v>
      </c>
      <c r="J93" s="37">
        <v>462.16</v>
      </c>
      <c r="K93" s="37">
        <v>463.55</v>
      </c>
      <c r="L93" s="37">
        <f t="shared" si="41"/>
        <v>464.94</v>
      </c>
      <c r="M93" s="37">
        <f t="shared" si="42"/>
        <v>467.73</v>
      </c>
      <c r="N93" s="37">
        <f t="shared" si="43"/>
        <v>469.13</v>
      </c>
      <c r="O93" s="37">
        <v>470.54</v>
      </c>
      <c r="P93" s="37">
        <v>471.95</v>
      </c>
      <c r="Q93" s="37">
        <v>471.95</v>
      </c>
      <c r="R93" s="38">
        <f>ROUND(O93*1.003,2)</f>
        <v>471.95</v>
      </c>
      <c r="S93" s="149">
        <v>10</v>
      </c>
      <c r="T93" s="154">
        <f t="shared" si="29"/>
        <v>47.2</v>
      </c>
      <c r="U93" s="39">
        <f t="shared" si="30"/>
        <v>519.15</v>
      </c>
      <c r="V93" s="143">
        <f t="shared" si="22"/>
        <v>550.29999999999995</v>
      </c>
    </row>
    <row r="94" spans="1:22" ht="45.75" customHeight="1" x14ac:dyDescent="0.25">
      <c r="C94" s="81" t="s">
        <v>1546</v>
      </c>
      <c r="D94" s="62" t="s">
        <v>1549</v>
      </c>
      <c r="E94" s="145" t="s">
        <v>1548</v>
      </c>
      <c r="F94" s="146">
        <v>9402900000</v>
      </c>
      <c r="G94" s="146" t="s">
        <v>1406</v>
      </c>
      <c r="H94" s="37">
        <v>459.4</v>
      </c>
      <c r="I94" s="37">
        <f t="shared" si="37"/>
        <v>460.78</v>
      </c>
      <c r="J94" s="37">
        <v>462.16</v>
      </c>
      <c r="K94" s="37">
        <v>463.55</v>
      </c>
      <c r="L94" s="37">
        <f t="shared" si="41"/>
        <v>464.94</v>
      </c>
      <c r="M94" s="37">
        <f t="shared" si="42"/>
        <v>467.73</v>
      </c>
      <c r="N94" s="37">
        <f t="shared" si="43"/>
        <v>469.13</v>
      </c>
      <c r="O94" s="37">
        <v>470.54</v>
      </c>
      <c r="P94" s="37">
        <v>471.95</v>
      </c>
      <c r="Q94" s="37">
        <v>500.86</v>
      </c>
      <c r="R94" s="38">
        <v>500.86</v>
      </c>
      <c r="S94" s="149">
        <v>10</v>
      </c>
      <c r="T94" s="154">
        <f t="shared" si="29"/>
        <v>50.09</v>
      </c>
      <c r="U94" s="39">
        <f t="shared" si="30"/>
        <v>550.95000000000005</v>
      </c>
      <c r="V94" s="143">
        <f t="shared" si="22"/>
        <v>584.01</v>
      </c>
    </row>
    <row r="95" spans="1:22" ht="53.25" customHeight="1" x14ac:dyDescent="0.25">
      <c r="C95" s="81" t="s">
        <v>1550</v>
      </c>
      <c r="D95" s="62" t="s">
        <v>1551</v>
      </c>
      <c r="E95" s="145" t="s">
        <v>1544</v>
      </c>
      <c r="F95" s="146">
        <v>9402900000</v>
      </c>
      <c r="G95" s="146" t="s">
        <v>1406</v>
      </c>
      <c r="H95" s="37">
        <v>544.66999999999996</v>
      </c>
      <c r="I95" s="37">
        <f t="shared" si="37"/>
        <v>546.29999999999995</v>
      </c>
      <c r="J95" s="37">
        <v>547.94000000000005</v>
      </c>
      <c r="K95" s="37">
        <v>549.58000000000004</v>
      </c>
      <c r="L95" s="37">
        <f t="shared" si="41"/>
        <v>551.23</v>
      </c>
      <c r="M95" s="37">
        <f t="shared" si="42"/>
        <v>554.54</v>
      </c>
      <c r="N95" s="37">
        <f t="shared" si="43"/>
        <v>556.20000000000005</v>
      </c>
      <c r="O95" s="37">
        <v>557.87</v>
      </c>
      <c r="P95" s="37">
        <v>559.54</v>
      </c>
      <c r="Q95" s="37">
        <v>559.54</v>
      </c>
      <c r="R95" s="38">
        <f>ROUND(O95*1.003,2)</f>
        <v>559.54</v>
      </c>
      <c r="S95" s="149">
        <v>10</v>
      </c>
      <c r="T95" s="154">
        <f t="shared" si="29"/>
        <v>55.95</v>
      </c>
      <c r="U95" s="39">
        <f t="shared" si="30"/>
        <v>615.49</v>
      </c>
      <c r="V95" s="143">
        <f t="shared" si="22"/>
        <v>652.41999999999996</v>
      </c>
    </row>
    <row r="96" spans="1:22" ht="53.25" customHeight="1" x14ac:dyDescent="0.25">
      <c r="C96" s="81" t="s">
        <v>1550</v>
      </c>
      <c r="D96" s="62" t="s">
        <v>1552</v>
      </c>
      <c r="E96" s="145" t="s">
        <v>1544</v>
      </c>
      <c r="F96" s="146">
        <v>9402900000</v>
      </c>
      <c r="G96" s="146" t="s">
        <v>1406</v>
      </c>
      <c r="H96" s="37">
        <v>544.66999999999996</v>
      </c>
      <c r="I96" s="37">
        <f t="shared" si="37"/>
        <v>546.29999999999995</v>
      </c>
      <c r="J96" s="37">
        <v>547.94000000000005</v>
      </c>
      <c r="K96" s="37">
        <v>549.58000000000004</v>
      </c>
      <c r="L96" s="37">
        <f t="shared" si="41"/>
        <v>551.23</v>
      </c>
      <c r="M96" s="37">
        <f t="shared" si="42"/>
        <v>554.54</v>
      </c>
      <c r="N96" s="37">
        <f t="shared" si="43"/>
        <v>556.20000000000005</v>
      </c>
      <c r="O96" s="37">
        <v>557.87</v>
      </c>
      <c r="P96" s="37">
        <v>559.54</v>
      </c>
      <c r="Q96" s="37">
        <v>585.33000000000004</v>
      </c>
      <c r="R96" s="38">
        <v>585.33000000000004</v>
      </c>
      <c r="S96" s="149">
        <v>10</v>
      </c>
      <c r="T96" s="154">
        <f t="shared" si="29"/>
        <v>58.53</v>
      </c>
      <c r="U96" s="39">
        <f t="shared" si="30"/>
        <v>643.86</v>
      </c>
      <c r="V96" s="143">
        <f t="shared" si="22"/>
        <v>682.49</v>
      </c>
    </row>
    <row r="97" spans="3:22" ht="56.25" customHeight="1" x14ac:dyDescent="0.25">
      <c r="C97" s="81" t="s">
        <v>1553</v>
      </c>
      <c r="D97" s="62" t="s">
        <v>1554</v>
      </c>
      <c r="E97" s="145" t="s">
        <v>1548</v>
      </c>
      <c r="F97" s="146">
        <v>9402900000</v>
      </c>
      <c r="G97" s="146" t="s">
        <v>1406</v>
      </c>
      <c r="H97" s="37">
        <v>647.91999999999996</v>
      </c>
      <c r="I97" s="37">
        <f t="shared" si="37"/>
        <v>649.86</v>
      </c>
      <c r="J97" s="37">
        <v>651.80999999999995</v>
      </c>
      <c r="K97" s="37">
        <v>653.77</v>
      </c>
      <c r="L97" s="37">
        <f t="shared" si="41"/>
        <v>655.73</v>
      </c>
      <c r="M97" s="37">
        <f t="shared" si="42"/>
        <v>659.66</v>
      </c>
      <c r="N97" s="37">
        <f t="shared" si="43"/>
        <v>661.64</v>
      </c>
      <c r="O97" s="37">
        <v>663.62</v>
      </c>
      <c r="P97" s="37">
        <v>665.61</v>
      </c>
      <c r="Q97" s="37">
        <v>665.61</v>
      </c>
      <c r="R97" s="38">
        <f>ROUND(O97*1.003,2)</f>
        <v>665.61</v>
      </c>
      <c r="S97" s="149">
        <v>10</v>
      </c>
      <c r="T97" s="154">
        <f t="shared" si="29"/>
        <v>66.56</v>
      </c>
      <c r="U97" s="39">
        <f t="shared" si="30"/>
        <v>732.17000000000007</v>
      </c>
      <c r="V97" s="143">
        <f t="shared" si="22"/>
        <v>776.1</v>
      </c>
    </row>
    <row r="98" spans="3:22" ht="49.5" customHeight="1" x14ac:dyDescent="0.25">
      <c r="C98" s="81" t="s">
        <v>1821</v>
      </c>
      <c r="D98" s="62" t="s">
        <v>1555</v>
      </c>
      <c r="E98" s="145" t="s">
        <v>1548</v>
      </c>
      <c r="F98" s="146">
        <v>9402900000</v>
      </c>
      <c r="G98" s="146" t="s">
        <v>1406</v>
      </c>
      <c r="H98" s="37">
        <v>647.91999999999996</v>
      </c>
      <c r="I98" s="37">
        <f t="shared" si="37"/>
        <v>649.86</v>
      </c>
      <c r="J98" s="37">
        <v>651.80999999999995</v>
      </c>
      <c r="K98" s="37">
        <v>653.77</v>
      </c>
      <c r="L98" s="37">
        <f t="shared" si="41"/>
        <v>655.73</v>
      </c>
      <c r="M98" s="37">
        <f t="shared" si="42"/>
        <v>659.66</v>
      </c>
      <c r="N98" s="37">
        <f t="shared" si="43"/>
        <v>661.64</v>
      </c>
      <c r="O98" s="37">
        <v>663.62</v>
      </c>
      <c r="P98" s="37">
        <v>665.61</v>
      </c>
      <c r="Q98" s="37">
        <v>692.86</v>
      </c>
      <c r="R98" s="38">
        <v>692.86</v>
      </c>
      <c r="S98" s="149">
        <v>10</v>
      </c>
      <c r="T98" s="154">
        <f t="shared" si="29"/>
        <v>69.290000000000006</v>
      </c>
      <c r="U98" s="39">
        <f t="shared" si="30"/>
        <v>762.15</v>
      </c>
      <c r="V98" s="143">
        <f t="shared" si="22"/>
        <v>807.88</v>
      </c>
    </row>
    <row r="99" spans="3:22" ht="51" customHeight="1" x14ac:dyDescent="0.25">
      <c r="C99" s="81" t="s">
        <v>1556</v>
      </c>
      <c r="D99" s="62" t="s">
        <v>1557</v>
      </c>
      <c r="E99" s="145" t="s">
        <v>1558</v>
      </c>
      <c r="F99" s="146">
        <v>9402900000</v>
      </c>
      <c r="G99" s="146" t="s">
        <v>1406</v>
      </c>
      <c r="H99" s="37">
        <v>388.45</v>
      </c>
      <c r="I99" s="37">
        <f t="shared" si="37"/>
        <v>389.62</v>
      </c>
      <c r="J99" s="37">
        <v>390.79</v>
      </c>
      <c r="K99" s="37">
        <v>391.96</v>
      </c>
      <c r="L99" s="37">
        <f t="shared" si="41"/>
        <v>393.14</v>
      </c>
      <c r="M99" s="37">
        <f t="shared" si="42"/>
        <v>395.5</v>
      </c>
      <c r="N99" s="37">
        <f t="shared" si="43"/>
        <v>396.69</v>
      </c>
      <c r="O99" s="37">
        <v>397.88</v>
      </c>
      <c r="P99" s="37">
        <v>399.07</v>
      </c>
      <c r="Q99" s="37">
        <v>399.07</v>
      </c>
      <c r="R99" s="38">
        <f>ROUND(O99*1.003,2)</f>
        <v>399.07</v>
      </c>
      <c r="S99" s="149">
        <v>10</v>
      </c>
      <c r="T99" s="154">
        <f t="shared" si="29"/>
        <v>39.909999999999997</v>
      </c>
      <c r="U99" s="39">
        <f t="shared" si="30"/>
        <v>438.98</v>
      </c>
      <c r="V99" s="143">
        <f t="shared" si="22"/>
        <v>465.32</v>
      </c>
    </row>
    <row r="100" spans="3:22" ht="33" x14ac:dyDescent="0.25">
      <c r="C100" s="81" t="s">
        <v>1822</v>
      </c>
      <c r="D100" s="62" t="s">
        <v>1559</v>
      </c>
      <c r="E100" s="145" t="s">
        <v>1558</v>
      </c>
      <c r="F100" s="146">
        <v>9402900000</v>
      </c>
      <c r="G100" s="146" t="s">
        <v>1406</v>
      </c>
      <c r="H100" s="37">
        <v>388.45</v>
      </c>
      <c r="I100" s="37">
        <f t="shared" si="37"/>
        <v>389.62</v>
      </c>
      <c r="J100" s="37">
        <v>390.79</v>
      </c>
      <c r="K100" s="37">
        <v>391.96</v>
      </c>
      <c r="L100" s="37">
        <f t="shared" si="41"/>
        <v>393.14</v>
      </c>
      <c r="M100" s="37">
        <f t="shared" si="42"/>
        <v>395.5</v>
      </c>
      <c r="N100" s="37">
        <f t="shared" si="43"/>
        <v>396.69</v>
      </c>
      <c r="O100" s="37">
        <v>397.88</v>
      </c>
      <c r="P100" s="37">
        <v>399.07</v>
      </c>
      <c r="Q100" s="37">
        <v>426.09</v>
      </c>
      <c r="R100" s="38">
        <v>426.09</v>
      </c>
      <c r="S100" s="149">
        <v>10</v>
      </c>
      <c r="T100" s="154">
        <f t="shared" si="29"/>
        <v>42.61</v>
      </c>
      <c r="U100" s="39">
        <f t="shared" si="30"/>
        <v>468.7</v>
      </c>
      <c r="V100" s="143">
        <f t="shared" si="22"/>
        <v>496.82</v>
      </c>
    </row>
    <row r="101" spans="3:22" ht="40.5" customHeight="1" x14ac:dyDescent="0.25">
      <c r="C101" s="81" t="s">
        <v>1560</v>
      </c>
      <c r="D101" s="65" t="s">
        <v>1561</v>
      </c>
      <c r="E101" s="145" t="s">
        <v>1558</v>
      </c>
      <c r="F101" s="146">
        <v>9402900000</v>
      </c>
      <c r="G101" s="146" t="s">
        <v>1406</v>
      </c>
      <c r="H101" s="37">
        <v>490.15</v>
      </c>
      <c r="I101" s="37">
        <f t="shared" si="37"/>
        <v>491.62</v>
      </c>
      <c r="J101" s="37">
        <v>493.09</v>
      </c>
      <c r="K101" s="37">
        <v>494.57</v>
      </c>
      <c r="L101" s="37">
        <f t="shared" si="41"/>
        <v>496.05</v>
      </c>
      <c r="M101" s="37">
        <f t="shared" si="42"/>
        <v>499.03</v>
      </c>
      <c r="N101" s="37">
        <f t="shared" si="43"/>
        <v>500.53</v>
      </c>
      <c r="O101" s="37">
        <v>502.03</v>
      </c>
      <c r="P101" s="37">
        <v>503.54</v>
      </c>
      <c r="Q101" s="37">
        <v>503.54</v>
      </c>
      <c r="R101" s="38">
        <f>ROUND(O101*1.003,2)</f>
        <v>503.54</v>
      </c>
      <c r="S101" s="149">
        <v>10</v>
      </c>
      <c r="T101" s="154">
        <f t="shared" si="29"/>
        <v>50.35</v>
      </c>
      <c r="U101" s="39">
        <f t="shared" si="30"/>
        <v>553.89</v>
      </c>
      <c r="V101" s="143">
        <f t="shared" si="22"/>
        <v>587.12</v>
      </c>
    </row>
    <row r="102" spans="3:22" ht="45" customHeight="1" x14ac:dyDescent="0.25">
      <c r="C102" s="81" t="s">
        <v>1823</v>
      </c>
      <c r="D102" s="65" t="s">
        <v>1562</v>
      </c>
      <c r="E102" s="145" t="s">
        <v>1558</v>
      </c>
      <c r="F102" s="146">
        <v>9402900000</v>
      </c>
      <c r="G102" s="146" t="s">
        <v>1406</v>
      </c>
      <c r="H102" s="37">
        <v>490.15</v>
      </c>
      <c r="I102" s="37">
        <f t="shared" si="37"/>
        <v>491.62</v>
      </c>
      <c r="J102" s="37">
        <v>493.09</v>
      </c>
      <c r="K102" s="37">
        <v>494.57</v>
      </c>
      <c r="L102" s="37">
        <f t="shared" si="41"/>
        <v>496.05</v>
      </c>
      <c r="M102" s="37">
        <f t="shared" si="42"/>
        <v>499.03</v>
      </c>
      <c r="N102" s="37">
        <f t="shared" si="43"/>
        <v>500.53</v>
      </c>
      <c r="O102" s="37">
        <v>502.03</v>
      </c>
      <c r="P102" s="37">
        <v>503.54</v>
      </c>
      <c r="Q102" s="37">
        <v>532.02</v>
      </c>
      <c r="R102" s="38">
        <v>532.02</v>
      </c>
      <c r="S102" s="149">
        <v>10</v>
      </c>
      <c r="T102" s="154">
        <f t="shared" si="29"/>
        <v>53.2</v>
      </c>
      <c r="U102" s="39">
        <f t="shared" si="30"/>
        <v>585.22</v>
      </c>
      <c r="V102" s="143">
        <f t="shared" si="22"/>
        <v>620.33000000000004</v>
      </c>
    </row>
    <row r="103" spans="3:22" ht="52.5" customHeight="1" x14ac:dyDescent="0.25">
      <c r="C103" s="81" t="s">
        <v>1563</v>
      </c>
      <c r="D103" s="62" t="s">
        <v>1564</v>
      </c>
      <c r="E103" s="145" t="s">
        <v>1558</v>
      </c>
      <c r="F103" s="146">
        <v>9402900000</v>
      </c>
      <c r="G103" s="146" t="s">
        <v>1406</v>
      </c>
      <c r="H103" s="37">
        <v>577.91</v>
      </c>
      <c r="I103" s="37">
        <f t="shared" si="37"/>
        <v>579.64</v>
      </c>
      <c r="J103" s="37">
        <v>581.38</v>
      </c>
      <c r="K103" s="37">
        <v>583.12</v>
      </c>
      <c r="L103" s="37">
        <f t="shared" si="41"/>
        <v>584.87</v>
      </c>
      <c r="M103" s="37">
        <f t="shared" si="42"/>
        <v>588.38</v>
      </c>
      <c r="N103" s="37">
        <f t="shared" si="43"/>
        <v>590.15</v>
      </c>
      <c r="O103" s="37">
        <v>591.91999999999996</v>
      </c>
      <c r="P103" s="37">
        <v>593.70000000000005</v>
      </c>
      <c r="Q103" s="37">
        <v>593.70000000000005</v>
      </c>
      <c r="R103" s="38">
        <f>ROUND(O103*1.003,2)</f>
        <v>593.70000000000005</v>
      </c>
      <c r="S103" s="149">
        <v>10</v>
      </c>
      <c r="T103" s="154">
        <f t="shared" si="29"/>
        <v>59.37</v>
      </c>
      <c r="U103" s="39">
        <f t="shared" si="30"/>
        <v>653.07000000000005</v>
      </c>
      <c r="V103" s="143">
        <f t="shared" si="22"/>
        <v>692.25</v>
      </c>
    </row>
    <row r="104" spans="3:22" ht="55.5" customHeight="1" x14ac:dyDescent="0.25">
      <c r="C104" s="81" t="s">
        <v>1824</v>
      </c>
      <c r="D104" s="62" t="s">
        <v>1565</v>
      </c>
      <c r="E104" s="145" t="s">
        <v>1558</v>
      </c>
      <c r="F104" s="146">
        <v>9402900000</v>
      </c>
      <c r="G104" s="146" t="s">
        <v>1406</v>
      </c>
      <c r="H104" s="37">
        <v>577.91</v>
      </c>
      <c r="I104" s="37">
        <f t="shared" si="37"/>
        <v>579.64</v>
      </c>
      <c r="J104" s="37">
        <v>581.38</v>
      </c>
      <c r="K104" s="37">
        <v>583.12</v>
      </c>
      <c r="L104" s="37">
        <f t="shared" si="41"/>
        <v>584.87</v>
      </c>
      <c r="M104" s="37">
        <f t="shared" si="42"/>
        <v>588.38</v>
      </c>
      <c r="N104" s="37">
        <f t="shared" si="43"/>
        <v>590.15</v>
      </c>
      <c r="O104" s="37">
        <v>591.91999999999996</v>
      </c>
      <c r="P104" s="37">
        <v>593.70000000000005</v>
      </c>
      <c r="Q104" s="37">
        <v>619.61</v>
      </c>
      <c r="R104" s="38">
        <v>619.61</v>
      </c>
      <c r="S104" s="149">
        <v>10</v>
      </c>
      <c r="T104" s="154">
        <f t="shared" si="29"/>
        <v>61.96</v>
      </c>
      <c r="U104" s="39">
        <f t="shared" si="30"/>
        <v>681.57</v>
      </c>
      <c r="V104" s="143">
        <f t="shared" si="22"/>
        <v>722.46</v>
      </c>
    </row>
    <row r="105" spans="3:22" ht="50.25" customHeight="1" x14ac:dyDescent="0.25">
      <c r="C105" s="81" t="s">
        <v>1566</v>
      </c>
      <c r="D105" s="62" t="s">
        <v>1567</v>
      </c>
      <c r="E105" s="145" t="s">
        <v>1558</v>
      </c>
      <c r="F105" s="146">
        <v>9402900000</v>
      </c>
      <c r="G105" s="146" t="s">
        <v>1406</v>
      </c>
      <c r="H105" s="37">
        <v>680.11</v>
      </c>
      <c r="I105" s="37">
        <f t="shared" si="37"/>
        <v>682.15</v>
      </c>
      <c r="J105" s="37">
        <v>684.2</v>
      </c>
      <c r="K105" s="37">
        <v>686.25</v>
      </c>
      <c r="L105" s="37">
        <f t="shared" si="41"/>
        <v>688.31</v>
      </c>
      <c r="M105" s="37">
        <f t="shared" si="42"/>
        <v>692.44</v>
      </c>
      <c r="N105" s="37">
        <f t="shared" si="43"/>
        <v>694.52</v>
      </c>
      <c r="O105" s="37">
        <v>696.6</v>
      </c>
      <c r="P105" s="37">
        <v>698.69</v>
      </c>
      <c r="Q105" s="37">
        <v>698.69</v>
      </c>
      <c r="R105" s="38">
        <f>ROUND(O105*1.003,2)</f>
        <v>698.69</v>
      </c>
      <c r="S105" s="149">
        <v>10</v>
      </c>
      <c r="T105" s="154">
        <f t="shared" si="29"/>
        <v>69.87</v>
      </c>
      <c r="U105" s="39">
        <f t="shared" si="30"/>
        <v>768.56000000000006</v>
      </c>
      <c r="V105" s="143">
        <f t="shared" si="22"/>
        <v>814.67</v>
      </c>
    </row>
    <row r="106" spans="3:22" ht="51.75" customHeight="1" x14ac:dyDescent="0.25">
      <c r="C106" s="81" t="s">
        <v>1825</v>
      </c>
      <c r="D106" s="62" t="s">
        <v>1568</v>
      </c>
      <c r="E106" s="145" t="s">
        <v>1558</v>
      </c>
      <c r="F106" s="146">
        <v>9402900000</v>
      </c>
      <c r="G106" s="146" t="s">
        <v>1406</v>
      </c>
      <c r="H106" s="37">
        <v>680.11</v>
      </c>
      <c r="I106" s="37">
        <f t="shared" si="37"/>
        <v>682.15</v>
      </c>
      <c r="J106" s="37">
        <v>684.2</v>
      </c>
      <c r="K106" s="37">
        <v>686.25</v>
      </c>
      <c r="L106" s="37">
        <f t="shared" si="41"/>
        <v>688.31</v>
      </c>
      <c r="M106" s="37">
        <f t="shared" si="42"/>
        <v>692.44</v>
      </c>
      <c r="N106" s="37">
        <f t="shared" si="43"/>
        <v>694.52</v>
      </c>
      <c r="O106" s="37">
        <v>696.6</v>
      </c>
      <c r="P106" s="37">
        <v>698.69</v>
      </c>
      <c r="Q106" s="37">
        <v>725.8</v>
      </c>
      <c r="R106" s="38">
        <v>725.8</v>
      </c>
      <c r="S106" s="149">
        <v>10</v>
      </c>
      <c r="T106" s="154">
        <f t="shared" si="29"/>
        <v>72.58</v>
      </c>
      <c r="U106" s="39">
        <f t="shared" si="30"/>
        <v>798.38</v>
      </c>
      <c r="V106" s="143">
        <f t="shared" ref="V106:V149" si="44">ROUND((U106*1.06),2)</f>
        <v>846.28</v>
      </c>
    </row>
    <row r="107" spans="3:22" ht="18.75" customHeight="1" x14ac:dyDescent="0.25">
      <c r="C107" s="150" t="s">
        <v>1569</v>
      </c>
      <c r="D107" s="62"/>
      <c r="E107" s="145"/>
      <c r="F107" s="145"/>
      <c r="G107" s="145"/>
      <c r="H107" s="37"/>
      <c r="I107" s="37"/>
      <c r="J107" s="37"/>
      <c r="K107" s="37"/>
      <c r="L107" s="37"/>
      <c r="M107" s="37"/>
      <c r="N107" s="37"/>
      <c r="O107" s="37"/>
      <c r="P107" s="37"/>
      <c r="Q107" s="37"/>
      <c r="R107" s="38"/>
      <c r="S107" s="144"/>
      <c r="T107" s="154"/>
      <c r="U107" s="39"/>
      <c r="V107" s="143"/>
    </row>
    <row r="108" spans="3:22" ht="44.25" customHeight="1" x14ac:dyDescent="0.25">
      <c r="C108" s="85" t="s">
        <v>1570</v>
      </c>
      <c r="D108" s="65" t="s">
        <v>1571</v>
      </c>
      <c r="E108" s="145" t="s">
        <v>1572</v>
      </c>
      <c r="F108" s="146">
        <v>9402900000</v>
      </c>
      <c r="G108" s="145" t="s">
        <v>1406</v>
      </c>
      <c r="H108" s="37">
        <v>447.25</v>
      </c>
      <c r="I108" s="37">
        <f t="shared" si="37"/>
        <v>448.59</v>
      </c>
      <c r="J108" s="37">
        <v>449.94</v>
      </c>
      <c r="K108" s="37">
        <v>451.29</v>
      </c>
      <c r="L108" s="37">
        <f t="shared" ref="L108:L115" si="45">ROUND((K108*1.003),2)</f>
        <v>452.64</v>
      </c>
      <c r="M108" s="37">
        <f t="shared" ref="M108:M115" si="46">ROUND((L108*1.006),2)</f>
        <v>455.36</v>
      </c>
      <c r="N108" s="37">
        <f t="shared" ref="N108:N115" si="47">ROUND(M108*1.003,2)</f>
        <v>456.73</v>
      </c>
      <c r="O108" s="37">
        <v>458.1</v>
      </c>
      <c r="P108" s="37">
        <v>459.47</v>
      </c>
      <c r="Q108" s="37">
        <v>460.85</v>
      </c>
      <c r="R108" s="38">
        <v>462.23</v>
      </c>
      <c r="S108" s="149">
        <v>10</v>
      </c>
      <c r="T108" s="154">
        <f t="shared" si="29"/>
        <v>46.22</v>
      </c>
      <c r="U108" s="39">
        <f t="shared" si="30"/>
        <v>508.45000000000005</v>
      </c>
      <c r="V108" s="143">
        <f t="shared" si="44"/>
        <v>538.96</v>
      </c>
    </row>
    <row r="109" spans="3:22" ht="51" customHeight="1" x14ac:dyDescent="0.25">
      <c r="C109" s="44" t="s">
        <v>1573</v>
      </c>
      <c r="D109" s="62" t="s">
        <v>1574</v>
      </c>
      <c r="E109" s="145" t="s">
        <v>1575</v>
      </c>
      <c r="F109" s="146">
        <v>9402900000</v>
      </c>
      <c r="G109" s="145" t="s">
        <v>1406</v>
      </c>
      <c r="H109" s="37">
        <v>317.11</v>
      </c>
      <c r="I109" s="37">
        <f t="shared" si="37"/>
        <v>318.06</v>
      </c>
      <c r="J109" s="37">
        <v>319.01</v>
      </c>
      <c r="K109" s="37">
        <v>319.97000000000003</v>
      </c>
      <c r="L109" s="37">
        <f t="shared" si="45"/>
        <v>320.93</v>
      </c>
      <c r="M109" s="37">
        <f t="shared" si="46"/>
        <v>322.86</v>
      </c>
      <c r="N109" s="37">
        <f t="shared" si="47"/>
        <v>323.83</v>
      </c>
      <c r="O109" s="37">
        <v>324.8</v>
      </c>
      <c r="P109" s="37">
        <v>325.77</v>
      </c>
      <c r="Q109" s="37">
        <v>326.75</v>
      </c>
      <c r="R109" s="38">
        <v>327.73</v>
      </c>
      <c r="S109" s="149">
        <v>10</v>
      </c>
      <c r="T109" s="154">
        <f t="shared" si="29"/>
        <v>32.770000000000003</v>
      </c>
      <c r="U109" s="39">
        <f t="shared" si="30"/>
        <v>360.5</v>
      </c>
      <c r="V109" s="143">
        <f t="shared" si="44"/>
        <v>382.13</v>
      </c>
    </row>
    <row r="110" spans="3:22" ht="63.75" x14ac:dyDescent="0.25">
      <c r="C110" s="44" t="s">
        <v>1576</v>
      </c>
      <c r="D110" s="62" t="s">
        <v>1577</v>
      </c>
      <c r="E110" s="145" t="s">
        <v>1575</v>
      </c>
      <c r="F110" s="146">
        <v>9402900000</v>
      </c>
      <c r="G110" s="145" t="s">
        <v>1406</v>
      </c>
      <c r="H110" s="37">
        <v>458.06</v>
      </c>
      <c r="I110" s="37">
        <f t="shared" si="37"/>
        <v>459.43</v>
      </c>
      <c r="J110" s="37">
        <v>460.81</v>
      </c>
      <c r="K110" s="37">
        <v>462.19</v>
      </c>
      <c r="L110" s="37">
        <f t="shared" si="45"/>
        <v>463.58</v>
      </c>
      <c r="M110" s="37">
        <f t="shared" si="46"/>
        <v>466.36</v>
      </c>
      <c r="N110" s="37">
        <f t="shared" si="47"/>
        <v>467.76</v>
      </c>
      <c r="O110" s="37">
        <v>469.16</v>
      </c>
      <c r="P110" s="37">
        <v>470.57</v>
      </c>
      <c r="Q110" s="37">
        <v>471.98</v>
      </c>
      <c r="R110" s="38">
        <v>473.4</v>
      </c>
      <c r="S110" s="149">
        <v>10</v>
      </c>
      <c r="T110" s="154">
        <f t="shared" si="29"/>
        <v>47.34</v>
      </c>
      <c r="U110" s="39">
        <f t="shared" si="30"/>
        <v>520.74</v>
      </c>
      <c r="V110" s="143">
        <f t="shared" si="44"/>
        <v>551.98</v>
      </c>
    </row>
    <row r="111" spans="3:22" ht="33.75" x14ac:dyDescent="0.25">
      <c r="C111" s="44" t="s">
        <v>1578</v>
      </c>
      <c r="D111" s="62" t="s">
        <v>1579</v>
      </c>
      <c r="E111" s="145" t="s">
        <v>1575</v>
      </c>
      <c r="F111" s="146">
        <v>9402900000</v>
      </c>
      <c r="G111" s="145" t="s">
        <v>1406</v>
      </c>
      <c r="H111" s="37">
        <v>410.59</v>
      </c>
      <c r="I111" s="37">
        <f t="shared" si="37"/>
        <v>411.82</v>
      </c>
      <c r="J111" s="37">
        <v>413.06</v>
      </c>
      <c r="K111" s="37">
        <v>414.3</v>
      </c>
      <c r="L111" s="37">
        <f t="shared" si="45"/>
        <v>415.54</v>
      </c>
      <c r="M111" s="37">
        <f t="shared" si="46"/>
        <v>418.03</v>
      </c>
      <c r="N111" s="37">
        <f t="shared" si="47"/>
        <v>419.28</v>
      </c>
      <c r="O111" s="37">
        <v>420.54</v>
      </c>
      <c r="P111" s="37">
        <v>421.8</v>
      </c>
      <c r="Q111" s="37">
        <v>423.07</v>
      </c>
      <c r="R111" s="38">
        <v>424.34</v>
      </c>
      <c r="S111" s="149">
        <v>10</v>
      </c>
      <c r="T111" s="154">
        <f t="shared" si="29"/>
        <v>42.43</v>
      </c>
      <c r="U111" s="39">
        <f t="shared" si="30"/>
        <v>466.77</v>
      </c>
      <c r="V111" s="143">
        <f t="shared" si="44"/>
        <v>494.78</v>
      </c>
    </row>
    <row r="112" spans="3:22" ht="48.75" x14ac:dyDescent="0.25">
      <c r="C112" s="44" t="s">
        <v>1580</v>
      </c>
      <c r="D112" s="62" t="s">
        <v>1581</v>
      </c>
      <c r="E112" s="145" t="s">
        <v>1575</v>
      </c>
      <c r="F112" s="146">
        <v>9402900000</v>
      </c>
      <c r="G112" s="145" t="s">
        <v>1406</v>
      </c>
      <c r="H112" s="37">
        <v>431.47</v>
      </c>
      <c r="I112" s="37">
        <f t="shared" si="37"/>
        <v>432.76</v>
      </c>
      <c r="J112" s="37">
        <v>434.06</v>
      </c>
      <c r="K112" s="37">
        <v>435.36</v>
      </c>
      <c r="L112" s="37">
        <f t="shared" si="45"/>
        <v>436.67</v>
      </c>
      <c r="M112" s="37">
        <f t="shared" si="46"/>
        <v>439.29</v>
      </c>
      <c r="N112" s="37">
        <f t="shared" si="47"/>
        <v>440.61</v>
      </c>
      <c r="O112" s="37">
        <v>441.93</v>
      </c>
      <c r="P112" s="37">
        <v>443.26</v>
      </c>
      <c r="Q112" s="37">
        <v>444.59</v>
      </c>
      <c r="R112" s="38">
        <v>445.92</v>
      </c>
      <c r="S112" s="149">
        <v>10</v>
      </c>
      <c r="T112" s="154">
        <f t="shared" si="29"/>
        <v>44.59</v>
      </c>
      <c r="U112" s="39">
        <f t="shared" si="30"/>
        <v>490.51</v>
      </c>
      <c r="V112" s="143">
        <f t="shared" si="44"/>
        <v>519.94000000000005</v>
      </c>
    </row>
    <row r="113" spans="2:22" ht="75.75" customHeight="1" x14ac:dyDescent="0.25">
      <c r="B113" s="3" t="s">
        <v>1582</v>
      </c>
      <c r="C113" s="44" t="s">
        <v>1583</v>
      </c>
      <c r="D113" s="62" t="s">
        <v>1584</v>
      </c>
      <c r="E113" s="145" t="s">
        <v>1575</v>
      </c>
      <c r="F113" s="146">
        <v>9402900000</v>
      </c>
      <c r="G113" s="145" t="s">
        <v>1406</v>
      </c>
      <c r="H113" s="37">
        <v>544.47</v>
      </c>
      <c r="I113" s="37">
        <f t="shared" si="37"/>
        <v>546.1</v>
      </c>
      <c r="J113" s="37">
        <v>547.74</v>
      </c>
      <c r="K113" s="37">
        <v>549.38</v>
      </c>
      <c r="L113" s="37">
        <f t="shared" si="45"/>
        <v>551.03</v>
      </c>
      <c r="M113" s="37">
        <f t="shared" si="46"/>
        <v>554.34</v>
      </c>
      <c r="N113" s="37">
        <f t="shared" si="47"/>
        <v>556</v>
      </c>
      <c r="O113" s="37">
        <v>557.66999999999996</v>
      </c>
      <c r="P113" s="37">
        <v>559.34</v>
      </c>
      <c r="Q113" s="37">
        <v>561.02</v>
      </c>
      <c r="R113" s="38">
        <v>562.70000000000005</v>
      </c>
      <c r="S113" s="149">
        <v>10</v>
      </c>
      <c r="T113" s="154">
        <f t="shared" si="29"/>
        <v>56.27</v>
      </c>
      <c r="U113" s="39">
        <f t="shared" si="30"/>
        <v>618.97</v>
      </c>
      <c r="V113" s="143">
        <f t="shared" si="44"/>
        <v>656.11</v>
      </c>
    </row>
    <row r="114" spans="2:22" ht="63.75" x14ac:dyDescent="0.25">
      <c r="C114" s="44" t="s">
        <v>1585</v>
      </c>
      <c r="D114" s="62" t="s">
        <v>1586</v>
      </c>
      <c r="E114" s="145" t="s">
        <v>1575</v>
      </c>
      <c r="F114" s="146">
        <v>9402900000</v>
      </c>
      <c r="G114" s="145" t="s">
        <v>1406</v>
      </c>
      <c r="H114" s="37">
        <v>501.05</v>
      </c>
      <c r="I114" s="37">
        <f t="shared" si="37"/>
        <v>502.55</v>
      </c>
      <c r="J114" s="37">
        <v>504.06</v>
      </c>
      <c r="K114" s="37">
        <v>505.57</v>
      </c>
      <c r="L114" s="37">
        <f t="shared" si="45"/>
        <v>507.09</v>
      </c>
      <c r="M114" s="37">
        <f t="shared" si="46"/>
        <v>510.13</v>
      </c>
      <c r="N114" s="37">
        <f t="shared" si="47"/>
        <v>511.66</v>
      </c>
      <c r="O114" s="37">
        <v>513.19000000000005</v>
      </c>
      <c r="P114" s="37">
        <v>514.73</v>
      </c>
      <c r="Q114" s="37">
        <v>516.27</v>
      </c>
      <c r="R114" s="38">
        <v>517.82000000000005</v>
      </c>
      <c r="S114" s="149">
        <v>10</v>
      </c>
      <c r="T114" s="154">
        <f t="shared" si="29"/>
        <v>51.78</v>
      </c>
      <c r="U114" s="39">
        <f>R114+T114</f>
        <v>569.6</v>
      </c>
      <c r="V114" s="143">
        <f t="shared" si="44"/>
        <v>603.78</v>
      </c>
    </row>
    <row r="115" spans="2:22" ht="63.75" x14ac:dyDescent="0.25">
      <c r="C115" s="44" t="s">
        <v>1587</v>
      </c>
      <c r="D115" s="62" t="s">
        <v>1588</v>
      </c>
      <c r="E115" s="145" t="s">
        <v>1575</v>
      </c>
      <c r="F115" s="146">
        <v>9402900000</v>
      </c>
      <c r="G115" s="145" t="s">
        <v>1406</v>
      </c>
      <c r="H115" s="37">
        <v>540.41999999999996</v>
      </c>
      <c r="I115" s="37">
        <f t="shared" si="37"/>
        <v>542.04</v>
      </c>
      <c r="J115" s="37">
        <v>543.66999999999996</v>
      </c>
      <c r="K115" s="37">
        <v>545.29999999999995</v>
      </c>
      <c r="L115" s="37">
        <f t="shared" si="45"/>
        <v>546.94000000000005</v>
      </c>
      <c r="M115" s="37">
        <f t="shared" si="46"/>
        <v>550.22</v>
      </c>
      <c r="N115" s="37">
        <f t="shared" si="47"/>
        <v>551.87</v>
      </c>
      <c r="O115" s="37">
        <v>553.53</v>
      </c>
      <c r="P115" s="37">
        <v>555.19000000000005</v>
      </c>
      <c r="Q115" s="37">
        <v>556.86</v>
      </c>
      <c r="R115" s="38">
        <v>558.53</v>
      </c>
      <c r="S115" s="149">
        <v>10</v>
      </c>
      <c r="T115" s="154">
        <f t="shared" si="29"/>
        <v>55.85</v>
      </c>
      <c r="U115" s="39">
        <f>R115+T115</f>
        <v>614.38</v>
      </c>
      <c r="V115" s="143">
        <f t="shared" si="44"/>
        <v>651.24</v>
      </c>
    </row>
    <row r="116" spans="2:22" ht="23.25" customHeight="1" x14ac:dyDescent="0.25">
      <c r="C116" s="85" t="s">
        <v>1589</v>
      </c>
      <c r="D116" s="65" t="s">
        <v>1590</v>
      </c>
      <c r="E116" s="145" t="s">
        <v>1591</v>
      </c>
      <c r="F116" s="146">
        <v>9402900000</v>
      </c>
      <c r="G116" s="145" t="s">
        <v>1592</v>
      </c>
      <c r="H116" s="37">
        <v>46.66</v>
      </c>
      <c r="I116" s="37">
        <f t="shared" si="37"/>
        <v>46.8</v>
      </c>
      <c r="J116" s="37">
        <v>46.94</v>
      </c>
      <c r="K116" s="37">
        <v>47.08</v>
      </c>
      <c r="L116" s="37">
        <f>ROUND((K116*1.003),2)</f>
        <v>47.22</v>
      </c>
      <c r="M116" s="37">
        <f>ROUND((L116*1.006),2)</f>
        <v>47.5</v>
      </c>
      <c r="N116" s="37">
        <f>ROUND(M116*1.003,2)</f>
        <v>47.64</v>
      </c>
      <c r="O116" s="37">
        <v>47.78</v>
      </c>
      <c r="P116" s="37">
        <v>47.92</v>
      </c>
      <c r="Q116" s="37">
        <v>48.06</v>
      </c>
      <c r="R116" s="38">
        <v>48.2</v>
      </c>
      <c r="S116" s="149">
        <v>10</v>
      </c>
      <c r="T116" s="154">
        <f t="shared" si="29"/>
        <v>4.82</v>
      </c>
      <c r="U116" s="39">
        <f>R116+T116</f>
        <v>53.02</v>
      </c>
      <c r="V116" s="143">
        <f t="shared" si="44"/>
        <v>56.2</v>
      </c>
    </row>
    <row r="117" spans="2:22" ht="36.75" customHeight="1" x14ac:dyDescent="0.25">
      <c r="C117" s="85" t="s">
        <v>1593</v>
      </c>
      <c r="D117" s="65" t="s">
        <v>1594</v>
      </c>
      <c r="E117" s="145" t="s">
        <v>1595</v>
      </c>
      <c r="F117" s="146">
        <v>9402900000</v>
      </c>
      <c r="G117" s="145" t="s">
        <v>1592</v>
      </c>
      <c r="H117" s="37">
        <v>49.88</v>
      </c>
      <c r="I117" s="37">
        <f t="shared" si="37"/>
        <v>50.03</v>
      </c>
      <c r="J117" s="37">
        <v>50.18</v>
      </c>
      <c r="K117" s="37">
        <v>50.33</v>
      </c>
      <c r="L117" s="37">
        <f>ROUND((K117*1.003),2)</f>
        <v>50.48</v>
      </c>
      <c r="M117" s="37">
        <f>ROUND((L117*1.006),2)</f>
        <v>50.78</v>
      </c>
      <c r="N117" s="37">
        <f>ROUND(M117*1.003,2)</f>
        <v>50.93</v>
      </c>
      <c r="O117" s="37">
        <v>51.08</v>
      </c>
      <c r="P117" s="37">
        <v>51.23</v>
      </c>
      <c r="Q117" s="37">
        <v>51.38</v>
      </c>
      <c r="R117" s="38">
        <v>51.53</v>
      </c>
      <c r="S117" s="149">
        <v>10</v>
      </c>
      <c r="T117" s="154">
        <f t="shared" si="29"/>
        <v>5.15</v>
      </c>
      <c r="U117" s="39">
        <f>R117+T117</f>
        <v>56.68</v>
      </c>
      <c r="V117" s="143">
        <f t="shared" si="44"/>
        <v>60.08</v>
      </c>
    </row>
    <row r="118" spans="2:22" ht="22.5" customHeight="1" x14ac:dyDescent="0.25">
      <c r="C118" s="85"/>
      <c r="D118" s="65"/>
      <c r="E118" s="145"/>
      <c r="F118" s="146"/>
      <c r="G118" s="145"/>
      <c r="H118" s="37"/>
      <c r="I118" s="37"/>
      <c r="J118" s="37"/>
      <c r="K118" s="37"/>
      <c r="L118" s="37"/>
      <c r="M118" s="37"/>
      <c r="N118" s="37"/>
      <c r="O118" s="37"/>
      <c r="P118" s="37"/>
      <c r="Q118" s="37"/>
      <c r="R118" s="38"/>
      <c r="S118" s="149"/>
      <c r="T118" s="154"/>
      <c r="U118" s="39"/>
      <c r="V118" s="143"/>
    </row>
    <row r="119" spans="2:22" ht="39" customHeight="1" x14ac:dyDescent="0.25">
      <c r="C119" s="85" t="s">
        <v>1596</v>
      </c>
      <c r="D119" s="65" t="s">
        <v>1597</v>
      </c>
      <c r="E119" s="145" t="s">
        <v>1598</v>
      </c>
      <c r="F119" s="146">
        <v>9402900000</v>
      </c>
      <c r="G119" s="145" t="s">
        <v>1599</v>
      </c>
      <c r="H119" s="37">
        <v>43.54</v>
      </c>
      <c r="I119" s="37">
        <f t="shared" si="37"/>
        <v>43.67</v>
      </c>
      <c r="J119" s="37">
        <v>43.8</v>
      </c>
      <c r="K119" s="37">
        <v>43.93</v>
      </c>
      <c r="L119" s="37">
        <f t="shared" ref="L119:L128" si="48">ROUND((K119*1.03),2)</f>
        <v>45.25</v>
      </c>
      <c r="M119" s="37">
        <f t="shared" ref="M119:M128" si="49">ROUND((L119*1.006),2)</f>
        <v>45.52</v>
      </c>
      <c r="N119" s="37">
        <f t="shared" ref="N119:N128" si="50">ROUND(M119*1.003,2)</f>
        <v>45.66</v>
      </c>
      <c r="O119" s="37">
        <v>45.8</v>
      </c>
      <c r="P119" s="37">
        <v>45.93</v>
      </c>
      <c r="Q119" s="37">
        <v>46.07</v>
      </c>
      <c r="R119" s="38">
        <v>46.21</v>
      </c>
      <c r="S119" s="149">
        <v>10</v>
      </c>
      <c r="T119" s="154">
        <f t="shared" si="29"/>
        <v>4.62</v>
      </c>
      <c r="U119" s="39">
        <f t="shared" si="30"/>
        <v>50.83</v>
      </c>
      <c r="V119" s="143">
        <f t="shared" si="44"/>
        <v>53.88</v>
      </c>
    </row>
    <row r="120" spans="2:22" ht="45" customHeight="1" x14ac:dyDescent="0.25">
      <c r="C120" s="85" t="s">
        <v>1600</v>
      </c>
      <c r="D120" s="65" t="s">
        <v>1601</v>
      </c>
      <c r="E120" s="145" t="s">
        <v>1598</v>
      </c>
      <c r="F120" s="146">
        <v>9402900000</v>
      </c>
      <c r="G120" s="145" t="s">
        <v>1599</v>
      </c>
      <c r="H120" s="37">
        <v>49.34</v>
      </c>
      <c r="I120" s="37">
        <f t="shared" si="37"/>
        <v>49.49</v>
      </c>
      <c r="J120" s="37">
        <v>49.64</v>
      </c>
      <c r="K120" s="37">
        <v>49.79</v>
      </c>
      <c r="L120" s="37">
        <f t="shared" si="48"/>
        <v>51.28</v>
      </c>
      <c r="M120" s="37">
        <f t="shared" si="49"/>
        <v>51.59</v>
      </c>
      <c r="N120" s="37">
        <f t="shared" si="50"/>
        <v>51.74</v>
      </c>
      <c r="O120" s="37">
        <v>51.9</v>
      </c>
      <c r="P120" s="37">
        <v>52.05</v>
      </c>
      <c r="Q120" s="37">
        <v>52.21</v>
      </c>
      <c r="R120" s="38">
        <v>52.36</v>
      </c>
      <c r="S120" s="149">
        <v>10</v>
      </c>
      <c r="T120" s="154">
        <f t="shared" si="29"/>
        <v>5.24</v>
      </c>
      <c r="U120" s="39">
        <f t="shared" si="30"/>
        <v>57.6</v>
      </c>
      <c r="V120" s="143">
        <f t="shared" si="44"/>
        <v>61.06</v>
      </c>
    </row>
    <row r="121" spans="2:22" ht="42" customHeight="1" x14ac:dyDescent="0.25">
      <c r="C121" s="85" t="s">
        <v>1602</v>
      </c>
      <c r="D121" s="65" t="s">
        <v>1603</v>
      </c>
      <c r="E121" s="145" t="s">
        <v>1604</v>
      </c>
      <c r="F121" s="146">
        <v>9402900000</v>
      </c>
      <c r="G121" s="145" t="s">
        <v>1599</v>
      </c>
      <c r="H121" s="37">
        <v>84.86</v>
      </c>
      <c r="I121" s="37">
        <f t="shared" si="37"/>
        <v>85.11</v>
      </c>
      <c r="J121" s="37">
        <v>85.37</v>
      </c>
      <c r="K121" s="37">
        <v>85.63</v>
      </c>
      <c r="L121" s="37">
        <f t="shared" si="48"/>
        <v>88.2</v>
      </c>
      <c r="M121" s="37">
        <f t="shared" si="49"/>
        <v>88.73</v>
      </c>
      <c r="N121" s="37">
        <f t="shared" si="50"/>
        <v>89</v>
      </c>
      <c r="O121" s="37">
        <v>89.27</v>
      </c>
      <c r="P121" s="37">
        <v>89.54</v>
      </c>
      <c r="Q121" s="37">
        <v>89.81</v>
      </c>
      <c r="R121" s="38">
        <v>90.08</v>
      </c>
      <c r="S121" s="149">
        <v>10</v>
      </c>
      <c r="T121" s="154">
        <f t="shared" si="29"/>
        <v>9.01</v>
      </c>
      <c r="U121" s="39">
        <f t="shared" si="30"/>
        <v>99.09</v>
      </c>
      <c r="V121" s="143">
        <f t="shared" si="44"/>
        <v>105.04</v>
      </c>
    </row>
    <row r="122" spans="2:22" ht="35.25" customHeight="1" x14ac:dyDescent="0.25">
      <c r="C122" s="85" t="s">
        <v>1605</v>
      </c>
      <c r="D122" s="65" t="s">
        <v>1606</v>
      </c>
      <c r="E122" s="145" t="s">
        <v>1607</v>
      </c>
      <c r="F122" s="146">
        <v>9402900000</v>
      </c>
      <c r="G122" s="145" t="s">
        <v>1599</v>
      </c>
      <c r="H122" s="37">
        <v>105.43</v>
      </c>
      <c r="I122" s="37">
        <f t="shared" si="37"/>
        <v>105.75</v>
      </c>
      <c r="J122" s="37">
        <v>106.07</v>
      </c>
      <c r="K122" s="37">
        <v>106.39</v>
      </c>
      <c r="L122" s="37">
        <f t="shared" si="48"/>
        <v>109.58</v>
      </c>
      <c r="M122" s="37">
        <f t="shared" si="49"/>
        <v>110.24</v>
      </c>
      <c r="N122" s="37">
        <f t="shared" si="50"/>
        <v>110.57</v>
      </c>
      <c r="O122" s="37">
        <v>110.9</v>
      </c>
      <c r="P122" s="37">
        <v>111.23</v>
      </c>
      <c r="Q122" s="37">
        <v>111.56</v>
      </c>
      <c r="R122" s="38">
        <v>111.89</v>
      </c>
      <c r="S122" s="149">
        <v>10</v>
      </c>
      <c r="T122" s="154">
        <f t="shared" si="29"/>
        <v>11.19</v>
      </c>
      <c r="U122" s="39">
        <f t="shared" si="30"/>
        <v>123.08</v>
      </c>
      <c r="V122" s="143">
        <f t="shared" si="44"/>
        <v>130.46</v>
      </c>
    </row>
    <row r="123" spans="2:22" ht="37.5" customHeight="1" x14ac:dyDescent="0.25">
      <c r="C123" s="85" t="s">
        <v>1608</v>
      </c>
      <c r="D123" s="65" t="s">
        <v>1609</v>
      </c>
      <c r="E123" s="145" t="s">
        <v>1610</v>
      </c>
      <c r="F123" s="146">
        <v>9402900000</v>
      </c>
      <c r="G123" s="145" t="s">
        <v>1599</v>
      </c>
      <c r="H123" s="37">
        <v>114.05</v>
      </c>
      <c r="I123" s="37">
        <f t="shared" si="37"/>
        <v>114.39</v>
      </c>
      <c r="J123" s="37">
        <v>114.73</v>
      </c>
      <c r="K123" s="37">
        <v>115.07</v>
      </c>
      <c r="L123" s="37">
        <f t="shared" si="48"/>
        <v>118.52</v>
      </c>
      <c r="M123" s="37">
        <f t="shared" si="49"/>
        <v>119.23</v>
      </c>
      <c r="N123" s="37">
        <f t="shared" si="50"/>
        <v>119.59</v>
      </c>
      <c r="O123" s="37">
        <v>119.95</v>
      </c>
      <c r="P123" s="37">
        <v>120.31</v>
      </c>
      <c r="Q123" s="37">
        <v>120.67</v>
      </c>
      <c r="R123" s="38">
        <v>121.03</v>
      </c>
      <c r="S123" s="149">
        <v>10</v>
      </c>
      <c r="T123" s="154">
        <f t="shared" si="29"/>
        <v>12.1</v>
      </c>
      <c r="U123" s="39">
        <f t="shared" si="30"/>
        <v>133.13</v>
      </c>
      <c r="V123" s="143">
        <f t="shared" si="44"/>
        <v>141.12</v>
      </c>
    </row>
    <row r="124" spans="2:22" ht="51.75" customHeight="1" x14ac:dyDescent="0.25">
      <c r="C124" s="85" t="s">
        <v>1611</v>
      </c>
      <c r="D124" s="65" t="s">
        <v>1612</v>
      </c>
      <c r="E124" s="145" t="s">
        <v>1613</v>
      </c>
      <c r="F124" s="146">
        <v>9402900000</v>
      </c>
      <c r="G124" s="145" t="s">
        <v>1599</v>
      </c>
      <c r="H124" s="37">
        <v>91.2</v>
      </c>
      <c r="I124" s="37">
        <f t="shared" si="37"/>
        <v>91.47</v>
      </c>
      <c r="J124" s="37">
        <v>91.74</v>
      </c>
      <c r="K124" s="37">
        <v>92.02</v>
      </c>
      <c r="L124" s="37">
        <f t="shared" si="48"/>
        <v>94.78</v>
      </c>
      <c r="M124" s="37">
        <f t="shared" si="49"/>
        <v>95.35</v>
      </c>
      <c r="N124" s="37">
        <f t="shared" si="50"/>
        <v>95.64</v>
      </c>
      <c r="O124" s="37">
        <v>95.93</v>
      </c>
      <c r="P124" s="37">
        <v>96.22</v>
      </c>
      <c r="Q124" s="37">
        <v>96.51</v>
      </c>
      <c r="R124" s="38">
        <v>96.8</v>
      </c>
      <c r="S124" s="149">
        <v>10</v>
      </c>
      <c r="T124" s="154">
        <f t="shared" si="29"/>
        <v>9.68</v>
      </c>
      <c r="U124" s="39">
        <f t="shared" si="30"/>
        <v>106.47999999999999</v>
      </c>
      <c r="V124" s="143">
        <f t="shared" si="44"/>
        <v>112.87</v>
      </c>
    </row>
    <row r="125" spans="2:22" ht="45.75" customHeight="1" x14ac:dyDescent="0.25">
      <c r="C125" s="85" t="s">
        <v>1614</v>
      </c>
      <c r="D125" s="65" t="s">
        <v>1615</v>
      </c>
      <c r="E125" s="145" t="s">
        <v>1613</v>
      </c>
      <c r="F125" s="146">
        <v>9402900000</v>
      </c>
      <c r="G125" s="145" t="s">
        <v>1599</v>
      </c>
      <c r="H125" s="37">
        <v>100.02</v>
      </c>
      <c r="I125" s="37">
        <f t="shared" si="37"/>
        <v>100.32</v>
      </c>
      <c r="J125" s="37">
        <v>100.62</v>
      </c>
      <c r="K125" s="37">
        <v>100.92</v>
      </c>
      <c r="L125" s="37">
        <f t="shared" si="48"/>
        <v>103.95</v>
      </c>
      <c r="M125" s="37">
        <f t="shared" si="49"/>
        <v>104.57</v>
      </c>
      <c r="N125" s="37">
        <f t="shared" si="50"/>
        <v>104.88</v>
      </c>
      <c r="O125" s="37">
        <v>105.19</v>
      </c>
      <c r="P125" s="37">
        <v>105.51</v>
      </c>
      <c r="Q125" s="37">
        <v>105.83</v>
      </c>
      <c r="R125" s="38">
        <v>106.15</v>
      </c>
      <c r="S125" s="149">
        <v>10</v>
      </c>
      <c r="T125" s="154">
        <f t="shared" si="29"/>
        <v>10.62</v>
      </c>
      <c r="U125" s="39">
        <f t="shared" si="30"/>
        <v>116.77000000000001</v>
      </c>
      <c r="V125" s="143">
        <f t="shared" si="44"/>
        <v>123.78</v>
      </c>
    </row>
    <row r="126" spans="2:22" ht="38.25" customHeight="1" x14ac:dyDescent="0.25">
      <c r="C126" s="85" t="s">
        <v>1616</v>
      </c>
      <c r="D126" s="65" t="s">
        <v>1617</v>
      </c>
      <c r="E126" s="145" t="s">
        <v>1618</v>
      </c>
      <c r="F126" s="146">
        <v>9402900000</v>
      </c>
      <c r="G126" s="145" t="s">
        <v>1599</v>
      </c>
      <c r="H126" s="37">
        <v>177.1</v>
      </c>
      <c r="I126" s="37">
        <f t="shared" si="37"/>
        <v>177.63</v>
      </c>
      <c r="J126" s="37">
        <v>178.16</v>
      </c>
      <c r="K126" s="37">
        <v>178.69</v>
      </c>
      <c r="L126" s="37">
        <f t="shared" si="48"/>
        <v>184.05</v>
      </c>
      <c r="M126" s="37">
        <f t="shared" si="49"/>
        <v>185.15</v>
      </c>
      <c r="N126" s="37">
        <f t="shared" si="50"/>
        <v>185.71</v>
      </c>
      <c r="O126" s="37">
        <v>186.27</v>
      </c>
      <c r="P126" s="37">
        <v>186.83</v>
      </c>
      <c r="Q126" s="37">
        <v>187.39</v>
      </c>
      <c r="R126" s="38">
        <v>187.95</v>
      </c>
      <c r="S126" s="149">
        <v>10</v>
      </c>
      <c r="T126" s="154">
        <f t="shared" si="29"/>
        <v>18.8</v>
      </c>
      <c r="U126" s="39">
        <f t="shared" si="30"/>
        <v>206.75</v>
      </c>
      <c r="V126" s="143">
        <f t="shared" si="44"/>
        <v>219.16</v>
      </c>
    </row>
    <row r="127" spans="2:22" ht="45" customHeight="1" x14ac:dyDescent="0.25">
      <c r="C127" s="85" t="s">
        <v>1619</v>
      </c>
      <c r="D127" s="65" t="s">
        <v>1620</v>
      </c>
      <c r="E127" s="145" t="s">
        <v>1621</v>
      </c>
      <c r="F127" s="146">
        <v>9402900000</v>
      </c>
      <c r="G127" s="145" t="s">
        <v>1599</v>
      </c>
      <c r="H127" s="37">
        <v>285.63</v>
      </c>
      <c r="I127" s="37">
        <f t="shared" si="37"/>
        <v>286.49</v>
      </c>
      <c r="J127" s="37">
        <v>287.35000000000002</v>
      </c>
      <c r="K127" s="37">
        <v>288.20999999999998</v>
      </c>
      <c r="L127" s="37">
        <f t="shared" si="48"/>
        <v>296.86</v>
      </c>
      <c r="M127" s="37">
        <f t="shared" si="49"/>
        <v>298.64</v>
      </c>
      <c r="N127" s="37">
        <f t="shared" si="50"/>
        <v>299.54000000000002</v>
      </c>
      <c r="O127" s="37">
        <v>300.44</v>
      </c>
      <c r="P127" s="37">
        <v>301.33999999999997</v>
      </c>
      <c r="Q127" s="37">
        <v>302.24</v>
      </c>
      <c r="R127" s="38">
        <v>303.14999999999998</v>
      </c>
      <c r="S127" s="149">
        <v>10</v>
      </c>
      <c r="T127" s="154">
        <f t="shared" ref="T127:T148" si="51">ROUND((R127*0.1),2)</f>
        <v>30.32</v>
      </c>
      <c r="U127" s="39">
        <f>R127+T127</f>
        <v>333.46999999999997</v>
      </c>
      <c r="V127" s="143">
        <f t="shared" si="44"/>
        <v>353.48</v>
      </c>
    </row>
    <row r="128" spans="2:22" ht="40.5" customHeight="1" x14ac:dyDescent="0.25">
      <c r="C128" s="85" t="s">
        <v>1622</v>
      </c>
      <c r="D128" s="65" t="s">
        <v>1623</v>
      </c>
      <c r="E128" s="145" t="s">
        <v>1618</v>
      </c>
      <c r="F128" s="146">
        <v>9402900000</v>
      </c>
      <c r="G128" s="145" t="s">
        <v>1599</v>
      </c>
      <c r="H128" s="37">
        <v>295.91000000000003</v>
      </c>
      <c r="I128" s="37">
        <f t="shared" si="37"/>
        <v>296.8</v>
      </c>
      <c r="J128" s="37">
        <v>297.69</v>
      </c>
      <c r="K128" s="37">
        <v>298.58</v>
      </c>
      <c r="L128" s="37">
        <f t="shared" si="48"/>
        <v>307.54000000000002</v>
      </c>
      <c r="M128" s="37">
        <f t="shared" si="49"/>
        <v>309.39</v>
      </c>
      <c r="N128" s="37">
        <f t="shared" si="50"/>
        <v>310.32</v>
      </c>
      <c r="O128" s="37">
        <v>311.25</v>
      </c>
      <c r="P128" s="37">
        <v>312.18</v>
      </c>
      <c r="Q128" s="37">
        <v>313.12</v>
      </c>
      <c r="R128" s="38">
        <v>314.06</v>
      </c>
      <c r="S128" s="149">
        <v>10</v>
      </c>
      <c r="T128" s="154">
        <f t="shared" si="51"/>
        <v>31.41</v>
      </c>
      <c r="U128" s="39">
        <f t="shared" ref="U128:U148" si="52">R128+T128</f>
        <v>345.47</v>
      </c>
      <c r="V128" s="143">
        <f t="shared" si="44"/>
        <v>366.2</v>
      </c>
    </row>
    <row r="129" spans="3:22" ht="8.25" customHeight="1" x14ac:dyDescent="0.25">
      <c r="C129" s="85"/>
      <c r="D129" s="65"/>
      <c r="E129" s="145"/>
      <c r="F129" s="146"/>
      <c r="G129" s="145"/>
      <c r="H129" s="37"/>
      <c r="I129" s="37"/>
      <c r="J129" s="37"/>
      <c r="K129" s="37"/>
      <c r="L129" s="37"/>
      <c r="M129" s="37"/>
      <c r="N129" s="37"/>
      <c r="O129" s="37"/>
      <c r="P129" s="37"/>
      <c r="Q129" s="37"/>
      <c r="R129" s="38"/>
      <c r="S129" s="149"/>
      <c r="T129" s="154"/>
      <c r="U129" s="39"/>
      <c r="V129" s="143"/>
    </row>
    <row r="130" spans="3:22" ht="18" x14ac:dyDescent="0.25">
      <c r="C130" s="83" t="s">
        <v>1624</v>
      </c>
      <c r="D130" s="65"/>
      <c r="E130" s="145"/>
      <c r="F130" s="146"/>
      <c r="G130" s="145"/>
      <c r="H130" s="37"/>
      <c r="I130" s="37"/>
      <c r="J130" s="37"/>
      <c r="K130" s="37"/>
      <c r="L130" s="37"/>
      <c r="M130" s="37"/>
      <c r="N130" s="37"/>
      <c r="O130" s="37"/>
      <c r="P130" s="37"/>
      <c r="Q130" s="37"/>
      <c r="R130" s="38"/>
      <c r="S130" s="149"/>
      <c r="T130" s="154"/>
      <c r="U130" s="39"/>
      <c r="V130" s="143"/>
    </row>
    <row r="131" spans="3:22" ht="53.25" customHeight="1" x14ac:dyDescent="0.25">
      <c r="C131" s="85" t="s">
        <v>1625</v>
      </c>
      <c r="D131" s="65" t="s">
        <v>1626</v>
      </c>
      <c r="E131" s="156" t="s">
        <v>1627</v>
      </c>
      <c r="F131" s="146"/>
      <c r="G131" s="145"/>
      <c r="H131" s="37">
        <v>872.28</v>
      </c>
      <c r="I131" s="37">
        <f t="shared" si="37"/>
        <v>874.9</v>
      </c>
      <c r="J131" s="37">
        <v>877.35199999999998</v>
      </c>
      <c r="K131" s="37">
        <v>894.9</v>
      </c>
      <c r="L131" s="37">
        <f t="shared" ref="L131:L140" si="53">ROUND((K131*1.003),2)</f>
        <v>897.58</v>
      </c>
      <c r="M131" s="37">
        <f t="shared" ref="M131:M140" si="54">ROUND((L131*1.006),2)</f>
        <v>902.97</v>
      </c>
      <c r="N131" s="37">
        <f t="shared" ref="N131:N133" si="55">ROUND(M131*1.003,2)</f>
        <v>905.68</v>
      </c>
      <c r="O131" s="37">
        <v>908.4</v>
      </c>
      <c r="P131" s="37">
        <v>911.13</v>
      </c>
      <c r="Q131" s="37">
        <v>913.86</v>
      </c>
      <c r="R131" s="38">
        <f t="shared" ref="R131:R140" si="56">ROUND(P131*1.003,2)</f>
        <v>913.86</v>
      </c>
      <c r="S131" s="149">
        <v>10</v>
      </c>
      <c r="T131" s="154">
        <f t="shared" si="51"/>
        <v>91.39</v>
      </c>
      <c r="U131" s="39">
        <f t="shared" si="52"/>
        <v>1005.25</v>
      </c>
      <c r="V131" s="143">
        <f t="shared" si="44"/>
        <v>1065.57</v>
      </c>
    </row>
    <row r="132" spans="3:22" ht="66.75" customHeight="1" x14ac:dyDescent="0.25">
      <c r="C132" s="85" t="s">
        <v>1628</v>
      </c>
      <c r="D132" s="65" t="s">
        <v>1629</v>
      </c>
      <c r="E132" s="156" t="s">
        <v>1630</v>
      </c>
      <c r="F132" s="146"/>
      <c r="G132" s="145"/>
      <c r="H132" s="37">
        <v>880.14</v>
      </c>
      <c r="I132" s="37">
        <f t="shared" si="37"/>
        <v>882.78</v>
      </c>
      <c r="J132" s="37">
        <v>885.43</v>
      </c>
      <c r="K132" s="37">
        <v>903.14</v>
      </c>
      <c r="L132" s="37">
        <f t="shared" si="53"/>
        <v>905.85</v>
      </c>
      <c r="M132" s="37">
        <f t="shared" si="54"/>
        <v>911.29</v>
      </c>
      <c r="N132" s="37">
        <f t="shared" si="55"/>
        <v>914.02</v>
      </c>
      <c r="O132" s="37">
        <v>916.76</v>
      </c>
      <c r="P132" s="37">
        <v>919.51</v>
      </c>
      <c r="Q132" s="37">
        <v>922.27</v>
      </c>
      <c r="R132" s="38">
        <f t="shared" si="56"/>
        <v>922.27</v>
      </c>
      <c r="S132" s="149">
        <v>10</v>
      </c>
      <c r="T132" s="154">
        <f t="shared" si="51"/>
        <v>92.23</v>
      </c>
      <c r="U132" s="39">
        <f t="shared" si="52"/>
        <v>1014.5</v>
      </c>
      <c r="V132" s="143">
        <f t="shared" si="44"/>
        <v>1075.3699999999999</v>
      </c>
    </row>
    <row r="133" spans="3:22" ht="63.75" customHeight="1" x14ac:dyDescent="0.25">
      <c r="C133" s="85" t="s">
        <v>1631</v>
      </c>
      <c r="D133" s="65" t="s">
        <v>1632</v>
      </c>
      <c r="E133" s="156" t="s">
        <v>1633</v>
      </c>
      <c r="F133" s="146"/>
      <c r="G133" s="145"/>
      <c r="H133" s="37">
        <v>892.5</v>
      </c>
      <c r="I133" s="37">
        <f t="shared" si="37"/>
        <v>895.18</v>
      </c>
      <c r="J133" s="37">
        <v>897.87</v>
      </c>
      <c r="K133" s="37">
        <v>915.83</v>
      </c>
      <c r="L133" s="37">
        <f t="shared" si="53"/>
        <v>918.58</v>
      </c>
      <c r="M133" s="37">
        <f t="shared" si="54"/>
        <v>924.09</v>
      </c>
      <c r="N133" s="37">
        <f t="shared" si="55"/>
        <v>926.86</v>
      </c>
      <c r="O133" s="37">
        <v>929.64</v>
      </c>
      <c r="P133" s="37">
        <v>932.43</v>
      </c>
      <c r="Q133" s="37">
        <v>935.23</v>
      </c>
      <c r="R133" s="38">
        <f t="shared" si="56"/>
        <v>935.23</v>
      </c>
      <c r="S133" s="149">
        <v>10</v>
      </c>
      <c r="T133" s="154">
        <f t="shared" si="51"/>
        <v>93.52</v>
      </c>
      <c r="U133" s="39">
        <f t="shared" si="52"/>
        <v>1028.75</v>
      </c>
      <c r="V133" s="143">
        <f t="shared" si="44"/>
        <v>1090.48</v>
      </c>
    </row>
    <row r="134" spans="3:22" ht="63" customHeight="1" x14ac:dyDescent="0.25">
      <c r="C134" s="85" t="s">
        <v>1634</v>
      </c>
      <c r="D134" s="65" t="s">
        <v>1635</v>
      </c>
      <c r="E134" s="156" t="s">
        <v>1636</v>
      </c>
      <c r="F134" s="146"/>
      <c r="G134" s="145"/>
      <c r="H134" s="37">
        <v>892.17</v>
      </c>
      <c r="I134" s="37">
        <f t="shared" si="37"/>
        <v>894.85</v>
      </c>
      <c r="J134" s="37">
        <v>897.53</v>
      </c>
      <c r="K134" s="37">
        <v>915.48</v>
      </c>
      <c r="L134" s="37">
        <f t="shared" si="53"/>
        <v>918.23</v>
      </c>
      <c r="M134" s="37">
        <f t="shared" si="54"/>
        <v>923.74</v>
      </c>
      <c r="N134" s="37">
        <f>ROUND((M134*1.1),2)</f>
        <v>1016.11</v>
      </c>
      <c r="O134" s="37">
        <v>1066.92</v>
      </c>
      <c r="P134" s="37">
        <v>1070.1199999999999</v>
      </c>
      <c r="Q134" s="37">
        <v>1073.33</v>
      </c>
      <c r="R134" s="38">
        <f t="shared" si="56"/>
        <v>1073.33</v>
      </c>
      <c r="S134" s="149">
        <v>10</v>
      </c>
      <c r="T134" s="154">
        <f t="shared" si="51"/>
        <v>107.33</v>
      </c>
      <c r="U134" s="39">
        <f t="shared" si="52"/>
        <v>1180.6599999999999</v>
      </c>
      <c r="V134" s="143">
        <f t="shared" si="44"/>
        <v>1251.5</v>
      </c>
    </row>
    <row r="135" spans="3:22" ht="67.5" customHeight="1" x14ac:dyDescent="0.25">
      <c r="C135" s="85" t="s">
        <v>1637</v>
      </c>
      <c r="D135" s="65" t="s">
        <v>1638</v>
      </c>
      <c r="E135" s="156" t="s">
        <v>1639</v>
      </c>
      <c r="F135" s="146"/>
      <c r="G135" s="145"/>
      <c r="H135" s="37">
        <v>899.82</v>
      </c>
      <c r="I135" s="37">
        <f t="shared" si="37"/>
        <v>902.52</v>
      </c>
      <c r="J135" s="37">
        <v>905.23</v>
      </c>
      <c r="K135" s="37">
        <v>923.33</v>
      </c>
      <c r="L135" s="37">
        <f t="shared" si="53"/>
        <v>926.1</v>
      </c>
      <c r="M135" s="37">
        <f t="shared" si="54"/>
        <v>931.66</v>
      </c>
      <c r="N135" s="37">
        <f>ROUND((M135*1.1),2)</f>
        <v>1024.83</v>
      </c>
      <c r="O135" s="37">
        <v>1076.07</v>
      </c>
      <c r="P135" s="37">
        <v>1079.3</v>
      </c>
      <c r="Q135" s="37">
        <v>1082.54</v>
      </c>
      <c r="R135" s="38">
        <f t="shared" si="56"/>
        <v>1082.54</v>
      </c>
      <c r="S135" s="149">
        <v>10</v>
      </c>
      <c r="T135" s="154">
        <f t="shared" si="51"/>
        <v>108.25</v>
      </c>
      <c r="U135" s="39">
        <f t="shared" si="52"/>
        <v>1190.79</v>
      </c>
      <c r="V135" s="143">
        <f t="shared" si="44"/>
        <v>1262.24</v>
      </c>
    </row>
    <row r="136" spans="3:22" ht="57.75" x14ac:dyDescent="0.25">
      <c r="C136" s="85" t="s">
        <v>1640</v>
      </c>
      <c r="D136" s="65" t="s">
        <v>1641</v>
      </c>
      <c r="E136" s="156" t="s">
        <v>1642</v>
      </c>
      <c r="F136" s="146"/>
      <c r="G136" s="145"/>
      <c r="H136" s="37">
        <v>914.41</v>
      </c>
      <c r="I136" s="37">
        <f t="shared" si="37"/>
        <v>917.15</v>
      </c>
      <c r="J136" s="37">
        <v>919.9</v>
      </c>
      <c r="K136" s="37">
        <v>938.3</v>
      </c>
      <c r="L136" s="37">
        <f t="shared" si="53"/>
        <v>941.11</v>
      </c>
      <c r="M136" s="37">
        <f t="shared" si="54"/>
        <v>946.76</v>
      </c>
      <c r="N136" s="37">
        <f>ROUND((M136*1.1),2)</f>
        <v>1041.44</v>
      </c>
      <c r="O136" s="37">
        <v>1093.51</v>
      </c>
      <c r="P136" s="37">
        <v>1096.76</v>
      </c>
      <c r="Q136" s="37">
        <v>1100.05</v>
      </c>
      <c r="R136" s="38">
        <f t="shared" si="56"/>
        <v>1100.05</v>
      </c>
      <c r="S136" s="149">
        <v>10</v>
      </c>
      <c r="T136" s="154">
        <f t="shared" si="51"/>
        <v>110.01</v>
      </c>
      <c r="U136" s="39">
        <f t="shared" si="52"/>
        <v>1210.06</v>
      </c>
      <c r="V136" s="143">
        <f t="shared" si="44"/>
        <v>1282.6600000000001</v>
      </c>
    </row>
    <row r="137" spans="3:22" ht="47.25" customHeight="1" x14ac:dyDescent="0.25">
      <c r="C137" s="85" t="s">
        <v>1643</v>
      </c>
      <c r="D137" s="65" t="s">
        <v>1644</v>
      </c>
      <c r="E137" s="156" t="s">
        <v>1645</v>
      </c>
      <c r="F137" s="146"/>
      <c r="G137" s="145"/>
      <c r="H137" s="37">
        <v>725.13</v>
      </c>
      <c r="I137" s="37">
        <f t="shared" si="37"/>
        <v>727.31</v>
      </c>
      <c r="J137" s="37">
        <v>729.49</v>
      </c>
      <c r="K137" s="37">
        <v>744.08</v>
      </c>
      <c r="L137" s="37">
        <f t="shared" si="53"/>
        <v>746.31</v>
      </c>
      <c r="M137" s="37">
        <f t="shared" si="54"/>
        <v>750.79</v>
      </c>
      <c r="N137" s="37">
        <f>ROUND((M137*1.04),2)</f>
        <v>780.82</v>
      </c>
      <c r="O137" s="37">
        <v>812.05</v>
      </c>
      <c r="P137" s="37">
        <v>814.49</v>
      </c>
      <c r="Q137" s="37">
        <v>816.93</v>
      </c>
      <c r="R137" s="38">
        <f t="shared" si="56"/>
        <v>816.93</v>
      </c>
      <c r="S137" s="149">
        <v>10</v>
      </c>
      <c r="T137" s="154">
        <f t="shared" si="51"/>
        <v>81.69</v>
      </c>
      <c r="U137" s="39">
        <f t="shared" si="52"/>
        <v>898.61999999999989</v>
      </c>
      <c r="V137" s="143">
        <f t="shared" si="44"/>
        <v>952.54</v>
      </c>
    </row>
    <row r="138" spans="3:22" ht="46.5" customHeight="1" x14ac:dyDescent="0.25">
      <c r="C138" s="85" t="s">
        <v>1646</v>
      </c>
      <c r="D138" s="65" t="s">
        <v>1647</v>
      </c>
      <c r="E138" s="156" t="s">
        <v>1645</v>
      </c>
      <c r="F138" s="146"/>
      <c r="G138" s="145"/>
      <c r="H138" s="37">
        <v>814.67</v>
      </c>
      <c r="I138" s="37">
        <f t="shared" si="37"/>
        <v>817.11</v>
      </c>
      <c r="J138" s="37">
        <v>819.56</v>
      </c>
      <c r="K138" s="37">
        <v>835.95</v>
      </c>
      <c r="L138" s="37">
        <f t="shared" si="53"/>
        <v>838.46</v>
      </c>
      <c r="M138" s="37">
        <f t="shared" si="54"/>
        <v>843.49</v>
      </c>
      <c r="N138" s="37">
        <f t="shared" ref="N138:N140" si="57">ROUND(M138*1.003,2)</f>
        <v>846.02</v>
      </c>
      <c r="O138" s="37">
        <v>848.56</v>
      </c>
      <c r="P138" s="37">
        <v>851.11</v>
      </c>
      <c r="Q138" s="37">
        <v>853.66</v>
      </c>
      <c r="R138" s="38">
        <f t="shared" si="56"/>
        <v>853.66</v>
      </c>
      <c r="S138" s="149">
        <v>10</v>
      </c>
      <c r="T138" s="154">
        <f t="shared" si="51"/>
        <v>85.37</v>
      </c>
      <c r="U138" s="39">
        <f t="shared" si="52"/>
        <v>939.03</v>
      </c>
      <c r="V138" s="143">
        <f t="shared" si="44"/>
        <v>995.37</v>
      </c>
    </row>
    <row r="139" spans="3:22" ht="54.75" customHeight="1" x14ac:dyDescent="0.25">
      <c r="C139" s="85" t="s">
        <v>1648</v>
      </c>
      <c r="D139" s="65" t="s">
        <v>1649</v>
      </c>
      <c r="E139" s="145" t="s">
        <v>1650</v>
      </c>
      <c r="F139" s="146"/>
      <c r="G139" s="145"/>
      <c r="H139" s="37">
        <v>1916.37</v>
      </c>
      <c r="I139" s="37">
        <f t="shared" si="37"/>
        <v>1922.12</v>
      </c>
      <c r="J139" s="37">
        <v>1927.89</v>
      </c>
      <c r="K139" s="37">
        <v>2024.28</v>
      </c>
      <c r="L139" s="37">
        <f t="shared" si="53"/>
        <v>2030.35</v>
      </c>
      <c r="M139" s="37">
        <f t="shared" si="54"/>
        <v>2042.53</v>
      </c>
      <c r="N139" s="37">
        <f t="shared" si="57"/>
        <v>2048.66</v>
      </c>
      <c r="O139" s="37">
        <v>2054.81</v>
      </c>
      <c r="P139" s="37">
        <v>2060.9699999999998</v>
      </c>
      <c r="Q139" s="37">
        <v>2067.15</v>
      </c>
      <c r="R139" s="38">
        <f t="shared" si="56"/>
        <v>2067.15</v>
      </c>
      <c r="S139" s="149">
        <v>10</v>
      </c>
      <c r="T139" s="154">
        <f t="shared" si="51"/>
        <v>206.72</v>
      </c>
      <c r="U139" s="39">
        <f t="shared" si="52"/>
        <v>2273.87</v>
      </c>
      <c r="V139" s="143">
        <f t="shared" si="44"/>
        <v>2410.3000000000002</v>
      </c>
    </row>
    <row r="140" spans="3:22" ht="63" customHeight="1" x14ac:dyDescent="0.25">
      <c r="C140" s="85" t="s">
        <v>1651</v>
      </c>
      <c r="D140" s="65" t="s">
        <v>1652</v>
      </c>
      <c r="E140" s="145" t="s">
        <v>1650</v>
      </c>
      <c r="F140" s="146"/>
      <c r="G140" s="145"/>
      <c r="H140" s="37">
        <v>1931.54</v>
      </c>
      <c r="I140" s="37">
        <f t="shared" si="37"/>
        <v>1937.33</v>
      </c>
      <c r="J140" s="37">
        <v>1943.14</v>
      </c>
      <c r="K140" s="37">
        <v>2040.3</v>
      </c>
      <c r="L140" s="37">
        <f t="shared" si="53"/>
        <v>2046.42</v>
      </c>
      <c r="M140" s="37">
        <f t="shared" si="54"/>
        <v>2058.6999999999998</v>
      </c>
      <c r="N140" s="37">
        <f t="shared" si="57"/>
        <v>2064.88</v>
      </c>
      <c r="O140" s="37">
        <v>2071.0700000000002</v>
      </c>
      <c r="P140" s="37">
        <v>2077.2800000000002</v>
      </c>
      <c r="Q140" s="37">
        <v>2083.5100000000002</v>
      </c>
      <c r="R140" s="38">
        <f t="shared" si="56"/>
        <v>2083.5100000000002</v>
      </c>
      <c r="S140" s="149">
        <v>10</v>
      </c>
      <c r="T140" s="154">
        <f t="shared" si="51"/>
        <v>208.35</v>
      </c>
      <c r="U140" s="39">
        <f t="shared" si="52"/>
        <v>2291.86</v>
      </c>
      <c r="V140" s="143">
        <f t="shared" si="44"/>
        <v>2429.37</v>
      </c>
    </row>
    <row r="141" spans="3:22" ht="23.25" customHeight="1" x14ac:dyDescent="0.25">
      <c r="C141" s="83" t="s">
        <v>1653</v>
      </c>
      <c r="D141" s="65"/>
      <c r="E141" s="158"/>
      <c r="F141" s="135"/>
      <c r="G141" s="159"/>
      <c r="H141" s="37"/>
      <c r="I141" s="37"/>
      <c r="J141" s="37"/>
      <c r="K141" s="37"/>
      <c r="L141" s="37"/>
      <c r="M141" s="37"/>
      <c r="N141" s="37"/>
      <c r="O141" s="37"/>
      <c r="P141" s="37"/>
      <c r="Q141" s="37"/>
      <c r="R141" s="38"/>
      <c r="S141" s="160"/>
      <c r="T141" s="154"/>
      <c r="U141" s="39"/>
      <c r="V141" s="143"/>
    </row>
    <row r="142" spans="3:22" ht="32.25" customHeight="1" x14ac:dyDescent="0.25">
      <c r="C142" s="1" t="s">
        <v>1654</v>
      </c>
      <c r="D142" s="65" t="s">
        <v>1655</v>
      </c>
      <c r="E142" s="145" t="s">
        <v>1656</v>
      </c>
      <c r="F142" s="146">
        <v>9402900000</v>
      </c>
      <c r="G142" s="145" t="s">
        <v>1657</v>
      </c>
      <c r="H142" s="37">
        <v>229.94</v>
      </c>
      <c r="I142" s="37">
        <f t="shared" si="37"/>
        <v>230.63</v>
      </c>
      <c r="J142" s="37">
        <v>231.32</v>
      </c>
      <c r="K142" s="37">
        <v>232.01</v>
      </c>
      <c r="L142" s="37">
        <f>ROUND((K142*1.003),2)</f>
        <v>232.71</v>
      </c>
      <c r="M142" s="37">
        <f t="shared" ref="M142:M149" si="58">ROUND((L142*1.006),2)</f>
        <v>234.11</v>
      </c>
      <c r="N142" s="37">
        <f t="shared" ref="N142:N149" si="59">ROUND(M142*1.003,2)</f>
        <v>234.81</v>
      </c>
      <c r="O142" s="37">
        <v>235.51</v>
      </c>
      <c r="P142" s="37">
        <v>236.22</v>
      </c>
      <c r="Q142" s="37">
        <v>236.93</v>
      </c>
      <c r="R142" s="38">
        <v>237.64</v>
      </c>
      <c r="S142" s="149">
        <v>10</v>
      </c>
      <c r="T142" s="154">
        <f t="shared" si="51"/>
        <v>23.76</v>
      </c>
      <c r="U142" s="39">
        <f t="shared" si="52"/>
        <v>261.39999999999998</v>
      </c>
      <c r="V142" s="143">
        <f t="shared" si="44"/>
        <v>277.08</v>
      </c>
    </row>
    <row r="143" spans="3:22" ht="32.25" customHeight="1" x14ac:dyDescent="0.25">
      <c r="C143" s="1" t="s">
        <v>1654</v>
      </c>
      <c r="D143" s="65" t="s">
        <v>1658</v>
      </c>
      <c r="E143" s="145" t="s">
        <v>1659</v>
      </c>
      <c r="F143" s="146">
        <v>9402900000</v>
      </c>
      <c r="G143" s="145" t="s">
        <v>1657</v>
      </c>
      <c r="H143" s="37">
        <v>229.94</v>
      </c>
      <c r="I143" s="37">
        <f t="shared" si="37"/>
        <v>230.63</v>
      </c>
      <c r="J143" s="37">
        <v>231.32</v>
      </c>
      <c r="K143" s="37">
        <v>232.01</v>
      </c>
      <c r="L143" s="37">
        <f>ROUND((K143*1.003),2)</f>
        <v>232.71</v>
      </c>
      <c r="M143" s="37">
        <f t="shared" si="58"/>
        <v>234.11</v>
      </c>
      <c r="N143" s="37">
        <f t="shared" si="59"/>
        <v>234.81</v>
      </c>
      <c r="O143" s="37">
        <v>235.51</v>
      </c>
      <c r="P143" s="37">
        <v>236.22</v>
      </c>
      <c r="Q143" s="37">
        <v>236.93</v>
      </c>
      <c r="R143" s="38">
        <v>237.64</v>
      </c>
      <c r="S143" s="149">
        <v>10</v>
      </c>
      <c r="T143" s="154">
        <f t="shared" si="51"/>
        <v>23.76</v>
      </c>
      <c r="U143" s="39">
        <f t="shared" si="52"/>
        <v>261.39999999999998</v>
      </c>
      <c r="V143" s="143">
        <f t="shared" si="44"/>
        <v>277.08</v>
      </c>
    </row>
    <row r="144" spans="3:22" ht="30.75" x14ac:dyDescent="0.25">
      <c r="C144" s="44" t="s">
        <v>1660</v>
      </c>
      <c r="D144" s="65" t="s">
        <v>1661</v>
      </c>
      <c r="E144" s="145" t="s">
        <v>1662</v>
      </c>
      <c r="F144" s="146"/>
      <c r="G144" s="145" t="s">
        <v>1663</v>
      </c>
      <c r="H144" s="37"/>
      <c r="I144" s="37"/>
      <c r="J144" s="37" t="s">
        <v>1664</v>
      </c>
      <c r="K144" s="37">
        <v>208.56</v>
      </c>
      <c r="L144" s="37">
        <v>208.56</v>
      </c>
      <c r="M144" s="37">
        <f t="shared" si="58"/>
        <v>209.81</v>
      </c>
      <c r="N144" s="37">
        <f t="shared" si="59"/>
        <v>210.44</v>
      </c>
      <c r="O144" s="37">
        <v>211.07</v>
      </c>
      <c r="P144" s="37">
        <v>211.7</v>
      </c>
      <c r="Q144" s="37">
        <v>212.34</v>
      </c>
      <c r="R144" s="38">
        <v>212.98</v>
      </c>
      <c r="S144" s="149">
        <v>10</v>
      </c>
      <c r="T144" s="154">
        <f t="shared" si="51"/>
        <v>21.3</v>
      </c>
      <c r="U144" s="39">
        <f t="shared" si="52"/>
        <v>234.28</v>
      </c>
      <c r="V144" s="143">
        <f t="shared" si="44"/>
        <v>248.34</v>
      </c>
    </row>
    <row r="145" spans="3:22" ht="30.75" x14ac:dyDescent="0.25">
      <c r="C145" s="44" t="s">
        <v>1665</v>
      </c>
      <c r="D145" s="65" t="s">
        <v>1666</v>
      </c>
      <c r="E145" s="145" t="s">
        <v>1667</v>
      </c>
      <c r="F145" s="146"/>
      <c r="G145" s="145" t="s">
        <v>1663</v>
      </c>
      <c r="H145" s="37"/>
      <c r="I145" s="37"/>
      <c r="J145" s="37" t="s">
        <v>1664</v>
      </c>
      <c r="K145" s="37">
        <v>284.44</v>
      </c>
      <c r="L145" s="37">
        <v>284.44</v>
      </c>
      <c r="M145" s="37">
        <f t="shared" si="58"/>
        <v>286.14999999999998</v>
      </c>
      <c r="N145" s="37">
        <f t="shared" si="59"/>
        <v>287.01</v>
      </c>
      <c r="O145" s="37">
        <v>287.87</v>
      </c>
      <c r="P145" s="37">
        <v>288.73</v>
      </c>
      <c r="Q145" s="37">
        <v>289.60000000000002</v>
      </c>
      <c r="R145" s="38">
        <v>290.47000000000003</v>
      </c>
      <c r="S145" s="149">
        <v>10</v>
      </c>
      <c r="T145" s="154">
        <f t="shared" si="51"/>
        <v>29.05</v>
      </c>
      <c r="U145" s="39">
        <f t="shared" si="52"/>
        <v>319.52000000000004</v>
      </c>
      <c r="V145" s="143">
        <f t="shared" si="44"/>
        <v>338.69</v>
      </c>
    </row>
    <row r="146" spans="3:22" ht="36.75" customHeight="1" x14ac:dyDescent="0.25">
      <c r="C146" s="44" t="s">
        <v>1665</v>
      </c>
      <c r="D146" s="65" t="s">
        <v>1668</v>
      </c>
      <c r="E146" s="145" t="s">
        <v>1669</v>
      </c>
      <c r="F146" s="146"/>
      <c r="G146" s="145" t="s">
        <v>1663</v>
      </c>
      <c r="H146" s="37"/>
      <c r="I146" s="37"/>
      <c r="J146" s="37" t="s">
        <v>1664</v>
      </c>
      <c r="K146" s="37">
        <v>324.66000000000003</v>
      </c>
      <c r="L146" s="37">
        <v>324.66000000000003</v>
      </c>
      <c r="M146" s="37">
        <f t="shared" si="58"/>
        <v>326.61</v>
      </c>
      <c r="N146" s="37">
        <f t="shared" si="59"/>
        <v>327.58999999999997</v>
      </c>
      <c r="O146" s="37">
        <v>328.57</v>
      </c>
      <c r="P146" s="37">
        <v>329.56</v>
      </c>
      <c r="Q146" s="37">
        <v>330.55</v>
      </c>
      <c r="R146" s="38">
        <v>331.54</v>
      </c>
      <c r="S146" s="149">
        <v>10</v>
      </c>
      <c r="T146" s="154">
        <f t="shared" si="51"/>
        <v>33.15</v>
      </c>
      <c r="U146" s="39">
        <f t="shared" si="52"/>
        <v>364.69</v>
      </c>
      <c r="V146" s="143">
        <f t="shared" si="44"/>
        <v>386.57</v>
      </c>
    </row>
    <row r="147" spans="3:22" ht="33.75" customHeight="1" x14ac:dyDescent="0.25">
      <c r="C147" s="1" t="s">
        <v>1670</v>
      </c>
      <c r="D147" s="65" t="s">
        <v>1671</v>
      </c>
      <c r="E147" s="145" t="s">
        <v>1672</v>
      </c>
      <c r="F147" s="146">
        <v>9401710009</v>
      </c>
      <c r="G147" s="145" t="s">
        <v>1657</v>
      </c>
      <c r="H147" s="37">
        <v>218.53</v>
      </c>
      <c r="I147" s="37">
        <f t="shared" si="37"/>
        <v>219.19</v>
      </c>
      <c r="J147" s="37">
        <v>219.85</v>
      </c>
      <c r="K147" s="37">
        <v>220.51</v>
      </c>
      <c r="L147" s="37">
        <f>ROUND((K147*1.003),2)</f>
        <v>221.17</v>
      </c>
      <c r="M147" s="37">
        <f t="shared" si="58"/>
        <v>222.5</v>
      </c>
      <c r="N147" s="37">
        <f t="shared" si="59"/>
        <v>223.17</v>
      </c>
      <c r="O147" s="37">
        <v>223.84</v>
      </c>
      <c r="P147" s="37">
        <v>224.51</v>
      </c>
      <c r="Q147" s="37">
        <v>225.18</v>
      </c>
      <c r="R147" s="38">
        <v>225.86</v>
      </c>
      <c r="S147" s="149">
        <v>10</v>
      </c>
      <c r="T147" s="154">
        <f t="shared" si="51"/>
        <v>22.59</v>
      </c>
      <c r="U147" s="39">
        <f t="shared" si="52"/>
        <v>248.45000000000002</v>
      </c>
      <c r="V147" s="143">
        <f t="shared" si="44"/>
        <v>263.36</v>
      </c>
    </row>
    <row r="148" spans="3:22" ht="33" customHeight="1" x14ac:dyDescent="0.25">
      <c r="C148" s="1" t="s">
        <v>1673</v>
      </c>
      <c r="D148" s="65" t="s">
        <v>1674</v>
      </c>
      <c r="E148" s="145" t="s">
        <v>1675</v>
      </c>
      <c r="F148" s="146">
        <v>9402900000</v>
      </c>
      <c r="G148" s="145" t="s">
        <v>1657</v>
      </c>
      <c r="H148" s="37">
        <v>133.47</v>
      </c>
      <c r="I148" s="37">
        <f t="shared" si="37"/>
        <v>133.87</v>
      </c>
      <c r="J148" s="37">
        <v>134.27000000000001</v>
      </c>
      <c r="K148" s="37">
        <v>134.66999999999999</v>
      </c>
      <c r="L148" s="37">
        <f>ROUND((K148*1.003),2)</f>
        <v>135.07</v>
      </c>
      <c r="M148" s="37">
        <f t="shared" si="58"/>
        <v>135.88</v>
      </c>
      <c r="N148" s="37">
        <f t="shared" si="59"/>
        <v>136.29</v>
      </c>
      <c r="O148" s="37">
        <v>136.69999999999999</v>
      </c>
      <c r="P148" s="37">
        <v>137.11000000000001</v>
      </c>
      <c r="Q148" s="37">
        <v>137.52000000000001</v>
      </c>
      <c r="R148" s="38">
        <v>137.93</v>
      </c>
      <c r="S148" s="149">
        <v>10</v>
      </c>
      <c r="T148" s="154">
        <f t="shared" si="51"/>
        <v>13.79</v>
      </c>
      <c r="U148" s="39">
        <f t="shared" si="52"/>
        <v>151.72</v>
      </c>
      <c r="V148" s="143">
        <f t="shared" si="44"/>
        <v>160.82</v>
      </c>
    </row>
    <row r="149" spans="3:22" ht="28.5" customHeight="1" thickBot="1" x14ac:dyDescent="0.3">
      <c r="C149" s="136" t="s">
        <v>1676</v>
      </c>
      <c r="D149" s="137" t="s">
        <v>1677</v>
      </c>
      <c r="E149" s="151" t="s">
        <v>1678</v>
      </c>
      <c r="F149" s="152">
        <v>9401710009</v>
      </c>
      <c r="G149" s="151" t="s">
        <v>1657</v>
      </c>
      <c r="H149" s="99">
        <v>136.9</v>
      </c>
      <c r="I149" s="99">
        <f t="shared" si="37"/>
        <v>137.31</v>
      </c>
      <c r="J149" s="99">
        <v>137.72</v>
      </c>
      <c r="K149" s="99">
        <v>138.13</v>
      </c>
      <c r="L149" s="99">
        <f>ROUND((K149*1.003),2)</f>
        <v>138.54</v>
      </c>
      <c r="M149" s="99">
        <f t="shared" si="58"/>
        <v>139.37</v>
      </c>
      <c r="N149" s="99">
        <f t="shared" si="59"/>
        <v>139.79</v>
      </c>
      <c r="O149" s="99">
        <v>140.21</v>
      </c>
      <c r="P149" s="99">
        <v>140.63</v>
      </c>
      <c r="Q149" s="99">
        <v>141.05000000000001</v>
      </c>
      <c r="R149" s="100">
        <v>141.47</v>
      </c>
      <c r="S149" s="141">
        <v>10</v>
      </c>
      <c r="T149" s="161">
        <f>ROUND((R149*0.1),2)</f>
        <v>14.15</v>
      </c>
      <c r="U149" s="101">
        <f>R149+T149</f>
        <v>155.62</v>
      </c>
      <c r="V149" s="143">
        <f t="shared" si="44"/>
        <v>164.96</v>
      </c>
    </row>
    <row r="150" spans="3:22" ht="18.75" customHeight="1" x14ac:dyDescent="0.25">
      <c r="C150" s="162"/>
      <c r="D150" s="14"/>
      <c r="E150" s="163"/>
      <c r="F150" s="164"/>
      <c r="G150" s="163"/>
      <c r="H150" s="163"/>
      <c r="I150" s="165"/>
      <c r="J150" s="165"/>
      <c r="K150" s="165"/>
      <c r="L150" s="165"/>
      <c r="M150" s="165"/>
      <c r="N150" s="165"/>
      <c r="O150" s="165"/>
      <c r="P150" s="165"/>
      <c r="Q150" s="165"/>
      <c r="R150" s="166"/>
      <c r="S150" s="165"/>
      <c r="T150" s="167"/>
      <c r="U150" s="168"/>
      <c r="V150" s="107"/>
    </row>
    <row r="151" spans="3:22" ht="33.75" customHeight="1" x14ac:dyDescent="0.3">
      <c r="C151" s="104" t="s">
        <v>729</v>
      </c>
      <c r="D151" s="14"/>
      <c r="F151" s="104"/>
      <c r="G151" s="104"/>
      <c r="H151" s="104"/>
      <c r="I151" s="2"/>
      <c r="J151" s="2"/>
      <c r="K151" s="2"/>
      <c r="M151" s="2" t="s">
        <v>730</v>
      </c>
      <c r="O151" s="103"/>
      <c r="P151" s="103"/>
      <c r="Q151" s="103"/>
      <c r="R151" s="169"/>
      <c r="T151" s="2"/>
      <c r="V151" s="170" t="s">
        <v>730</v>
      </c>
    </row>
    <row r="152" spans="3:22" ht="20.25" x14ac:dyDescent="0.3">
      <c r="C152" s="104"/>
      <c r="D152" s="14"/>
      <c r="F152" s="104"/>
      <c r="G152" s="104"/>
      <c r="H152" s="104"/>
      <c r="I152" s="2"/>
      <c r="J152" s="2"/>
      <c r="K152" s="2"/>
      <c r="M152" s="2"/>
      <c r="O152" s="103"/>
      <c r="P152" s="103"/>
      <c r="Q152" s="103"/>
      <c r="R152" s="169"/>
      <c r="T152" s="2"/>
      <c r="V152" s="170"/>
    </row>
    <row r="153" spans="3:22" ht="26.25" customHeight="1" x14ac:dyDescent="0.3">
      <c r="C153" s="103" t="s">
        <v>731</v>
      </c>
      <c r="F153" s="2"/>
      <c r="G153" s="2"/>
      <c r="H153" s="2"/>
      <c r="I153" s="2"/>
      <c r="J153" s="2"/>
      <c r="K153" s="2"/>
      <c r="M153" s="2" t="s">
        <v>732</v>
      </c>
      <c r="O153" s="103"/>
      <c r="P153" s="103"/>
      <c r="Q153" s="103"/>
      <c r="R153" s="169"/>
      <c r="T153" s="2"/>
      <c r="U153" s="9"/>
      <c r="V153" s="170" t="s">
        <v>732</v>
      </c>
    </row>
    <row r="154" spans="3:22" ht="20.25" x14ac:dyDescent="0.3">
      <c r="C154" s="2"/>
      <c r="F154" s="2"/>
      <c r="G154" s="2"/>
      <c r="H154" s="2"/>
      <c r="I154" s="2"/>
      <c r="J154" s="2"/>
      <c r="K154" s="2"/>
      <c r="M154" s="2"/>
      <c r="O154" s="103"/>
      <c r="P154" s="103"/>
      <c r="Q154" s="103"/>
      <c r="R154" s="169"/>
      <c r="T154" s="2"/>
      <c r="V154" s="170"/>
    </row>
    <row r="155" spans="3:22" ht="32.25" customHeight="1" x14ac:dyDescent="0.3">
      <c r="C155" s="104" t="s">
        <v>733</v>
      </c>
      <c r="D155" s="14"/>
      <c r="F155" s="104"/>
      <c r="G155" s="104"/>
      <c r="H155" s="104"/>
      <c r="I155" s="2"/>
      <c r="J155" s="2"/>
      <c r="K155" s="2"/>
      <c r="M155" s="2" t="s">
        <v>734</v>
      </c>
      <c r="O155" s="103"/>
      <c r="P155" s="103"/>
      <c r="Q155" s="103"/>
      <c r="R155" s="169"/>
      <c r="T155" s="2"/>
      <c r="V155" s="170" t="s">
        <v>734</v>
      </c>
    </row>
    <row r="156" spans="3:22" ht="20.25" x14ac:dyDescent="0.3">
      <c r="C156" s="104"/>
      <c r="D156" s="14"/>
      <c r="F156" s="104" t="s">
        <v>735</v>
      </c>
      <c r="G156" s="104"/>
      <c r="H156" s="104"/>
      <c r="I156" s="2"/>
      <c r="J156" s="2"/>
      <c r="K156" s="2"/>
      <c r="M156" s="2"/>
      <c r="O156" s="103"/>
      <c r="P156" s="103"/>
      <c r="Q156" s="103"/>
      <c r="R156" s="169"/>
      <c r="S156" s="103"/>
      <c r="T156" s="2"/>
      <c r="V156" s="171"/>
    </row>
    <row r="157" spans="3:22" ht="30" customHeight="1" x14ac:dyDescent="0.3">
      <c r="C157" s="104" t="s">
        <v>736</v>
      </c>
      <c r="F157" s="2"/>
      <c r="G157" s="2"/>
      <c r="H157" s="2"/>
      <c r="I157" s="2"/>
      <c r="J157" s="2"/>
      <c r="K157" s="2"/>
      <c r="M157" s="2" t="s">
        <v>1679</v>
      </c>
      <c r="O157" s="103"/>
      <c r="P157" s="103"/>
      <c r="Q157" s="103"/>
      <c r="R157" s="169"/>
      <c r="S157" s="103" t="s">
        <v>737</v>
      </c>
      <c r="V157" s="172" t="s">
        <v>737</v>
      </c>
    </row>
    <row r="158" spans="3:22" ht="18" x14ac:dyDescent="0.25">
      <c r="V158" s="107"/>
    </row>
    <row r="159" spans="3:22" ht="18" x14ac:dyDescent="0.25">
      <c r="V159" s="107"/>
    </row>
    <row r="160" spans="3:22" ht="18" x14ac:dyDescent="0.25">
      <c r="V160" s="107"/>
    </row>
    <row r="161" spans="5:22" ht="18" x14ac:dyDescent="0.25">
      <c r="V161" s="107"/>
    </row>
    <row r="163" spans="5:22" x14ac:dyDescent="0.2">
      <c r="E163" s="163"/>
    </row>
  </sheetData>
  <pageMargins left="0.55118110236220474" right="0.51181102362204722" top="0.62992125984251968" bottom="0.43307086614173229" header="0.31496062992125984" footer="0.31496062992125984"/>
  <pageSetup paperSize="9" scale="75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G69"/>
  <sheetViews>
    <sheetView topLeftCell="A7" zoomScale="70" zoomScaleNormal="70" workbookViewId="0">
      <selection activeCell="K49" sqref="K49"/>
    </sheetView>
  </sheetViews>
  <sheetFormatPr defaultRowHeight="15" x14ac:dyDescent="0.25"/>
  <cols>
    <col min="1" max="1" width="3.28515625" style="174" customWidth="1"/>
    <col min="2" max="2" width="50.140625" style="174" customWidth="1"/>
    <col min="3" max="3" width="50.140625" style="174" hidden="1" customWidth="1"/>
    <col min="4" max="4" width="19.85546875" style="174" customWidth="1"/>
    <col min="5" max="5" width="4.7109375" style="174" customWidth="1"/>
    <col min="6" max="6" width="7.42578125" style="174" customWidth="1"/>
    <col min="7" max="7" width="9.7109375" style="174" customWidth="1"/>
    <col min="8" max="16384" width="9.140625" style="174"/>
  </cols>
  <sheetData>
    <row r="1" spans="1:7" x14ac:dyDescent="0.25">
      <c r="A1" s="350"/>
      <c r="B1" s="350"/>
      <c r="C1" s="173"/>
    </row>
    <row r="2" spans="1:7" ht="15.75" x14ac:dyDescent="0.25">
      <c r="D2" s="175" t="s">
        <v>1680</v>
      </c>
    </row>
    <row r="3" spans="1:7" ht="15.75" x14ac:dyDescent="0.25">
      <c r="D3" s="176" t="s">
        <v>1681</v>
      </c>
      <c r="E3" s="177"/>
      <c r="F3" s="178"/>
    </row>
    <row r="4" spans="1:7" ht="15.75" x14ac:dyDescent="0.25">
      <c r="D4" s="176"/>
      <c r="E4" s="177"/>
      <c r="F4" s="178"/>
    </row>
    <row r="5" spans="1:7" ht="15.75" x14ac:dyDescent="0.25">
      <c r="D5" s="179"/>
      <c r="E5" s="176" t="s">
        <v>1682</v>
      </c>
    </row>
    <row r="6" spans="1:7" ht="15.75" x14ac:dyDescent="0.25">
      <c r="D6" s="179" t="s">
        <v>1683</v>
      </c>
      <c r="E6" s="180"/>
      <c r="F6" s="176" t="s">
        <v>1684</v>
      </c>
    </row>
    <row r="9" spans="1:7" ht="15.75" x14ac:dyDescent="0.25">
      <c r="A9" s="351" t="s">
        <v>1685</v>
      </c>
      <c r="B9" s="351"/>
      <c r="C9" s="351"/>
      <c r="D9" s="351"/>
    </row>
    <row r="10" spans="1:7" ht="18" x14ac:dyDescent="0.25">
      <c r="A10" s="352" t="s">
        <v>1686</v>
      </c>
      <c r="B10" s="352"/>
      <c r="C10" s="352"/>
      <c r="D10" s="352"/>
      <c r="E10" s="181"/>
      <c r="F10" s="181"/>
      <c r="G10" s="181"/>
    </row>
    <row r="11" spans="1:7" ht="18" x14ac:dyDescent="0.25">
      <c r="A11" s="352"/>
      <c r="B11" s="352"/>
      <c r="C11" s="352"/>
      <c r="D11" s="352"/>
      <c r="E11" s="181"/>
      <c r="F11" s="181"/>
      <c r="G11" s="181"/>
    </row>
    <row r="12" spans="1:7" x14ac:dyDescent="0.25">
      <c r="A12" s="353"/>
      <c r="B12" s="353"/>
      <c r="C12" s="182"/>
      <c r="D12" s="181"/>
      <c r="E12" s="181"/>
      <c r="F12" s="181"/>
      <c r="G12" s="181"/>
    </row>
    <row r="13" spans="1:7" x14ac:dyDescent="0.25">
      <c r="A13" s="349" t="s">
        <v>1687</v>
      </c>
      <c r="B13" s="349"/>
      <c r="C13" s="183"/>
      <c r="D13" s="181"/>
      <c r="E13" s="181"/>
      <c r="F13" s="181"/>
      <c r="G13" s="181"/>
    </row>
    <row r="14" spans="1:7" x14ac:dyDescent="0.25">
      <c r="D14" s="181"/>
      <c r="E14" s="181"/>
      <c r="F14" s="181"/>
      <c r="G14" s="181"/>
    </row>
    <row r="15" spans="1:7" x14ac:dyDescent="0.25">
      <c r="A15" s="184" t="s">
        <v>1688</v>
      </c>
      <c r="B15" s="185"/>
      <c r="C15" s="185"/>
      <c r="D15" s="181" t="s">
        <v>1689</v>
      </c>
      <c r="E15" s="181"/>
      <c r="F15" s="181"/>
      <c r="G15" s="181"/>
    </row>
    <row r="16" spans="1:7" ht="30" x14ac:dyDescent="0.25">
      <c r="A16" s="186" t="s">
        <v>735</v>
      </c>
      <c r="B16" s="187" t="s">
        <v>1690</v>
      </c>
      <c r="C16" s="187"/>
      <c r="D16" s="188" t="s">
        <v>1404</v>
      </c>
      <c r="E16" s="181"/>
      <c r="F16" s="181"/>
      <c r="G16" s="181"/>
    </row>
    <row r="17" spans="1:7" x14ac:dyDescent="0.25">
      <c r="A17" s="189">
        <v>1</v>
      </c>
      <c r="B17" s="190">
        <v>2</v>
      </c>
      <c r="C17" s="190"/>
      <c r="D17" s="191">
        <v>3</v>
      </c>
      <c r="E17" s="181"/>
      <c r="F17" s="181"/>
      <c r="G17" s="181"/>
    </row>
    <row r="18" spans="1:7" x14ac:dyDescent="0.25">
      <c r="A18" s="192" t="s">
        <v>1691</v>
      </c>
      <c r="B18" s="193" t="s">
        <v>1692</v>
      </c>
      <c r="C18" s="193"/>
      <c r="D18" s="194"/>
      <c r="E18" s="181"/>
      <c r="F18" s="181"/>
      <c r="G18" s="181"/>
    </row>
    <row r="19" spans="1:7" ht="25.5" hidden="1" x14ac:dyDescent="0.25">
      <c r="A19" s="195" t="s">
        <v>1693</v>
      </c>
      <c r="B19" s="196" t="s">
        <v>1694</v>
      </c>
      <c r="C19" s="196"/>
      <c r="D19" s="197"/>
      <c r="E19" s="181"/>
      <c r="F19" s="181"/>
      <c r="G19" s="181"/>
    </row>
    <row r="20" spans="1:7" hidden="1" x14ac:dyDescent="0.25">
      <c r="A20" s="195"/>
      <c r="B20" s="198" t="s">
        <v>1695</v>
      </c>
      <c r="C20" s="198"/>
      <c r="D20" s="199">
        <v>85.7</v>
      </c>
      <c r="E20" s="181"/>
      <c r="F20" s="181"/>
      <c r="G20" s="181"/>
    </row>
    <row r="21" spans="1:7" hidden="1" x14ac:dyDescent="0.25">
      <c r="A21" s="195"/>
      <c r="B21" s="200" t="s">
        <v>1696</v>
      </c>
      <c r="C21" s="200"/>
      <c r="D21" s="199">
        <v>92.04</v>
      </c>
      <c r="E21" s="181"/>
      <c r="F21" s="181"/>
      <c r="G21" s="181"/>
    </row>
    <row r="22" spans="1:7" hidden="1" x14ac:dyDescent="0.25">
      <c r="A22" s="195"/>
      <c r="B22" s="198" t="s">
        <v>1697</v>
      </c>
      <c r="C22" s="198"/>
      <c r="D22" s="199">
        <v>107.42</v>
      </c>
      <c r="E22" s="181"/>
      <c r="F22" s="181"/>
      <c r="G22" s="181"/>
    </row>
    <row r="23" spans="1:7" hidden="1" x14ac:dyDescent="0.25">
      <c r="A23" s="195"/>
      <c r="B23" s="198" t="s">
        <v>1698</v>
      </c>
      <c r="C23" s="198"/>
      <c r="D23" s="199">
        <v>128.78</v>
      </c>
      <c r="E23" s="181"/>
      <c r="F23" s="181"/>
      <c r="G23" s="181"/>
    </row>
    <row r="24" spans="1:7" ht="25.5" hidden="1" x14ac:dyDescent="0.25">
      <c r="A24" s="195" t="s">
        <v>1699</v>
      </c>
      <c r="B24" s="196" t="s">
        <v>1700</v>
      </c>
      <c r="C24" s="196"/>
      <c r="D24" s="199"/>
      <c r="E24" s="181"/>
      <c r="F24" s="181"/>
      <c r="G24" s="181"/>
    </row>
    <row r="25" spans="1:7" hidden="1" x14ac:dyDescent="0.25">
      <c r="A25" s="195"/>
      <c r="B25" s="198" t="s">
        <v>1701</v>
      </c>
      <c r="C25" s="198"/>
      <c r="D25" s="199">
        <v>93.16</v>
      </c>
      <c r="E25" s="181"/>
      <c r="F25" s="181"/>
      <c r="G25" s="181"/>
    </row>
    <row r="26" spans="1:7" hidden="1" x14ac:dyDescent="0.25">
      <c r="A26" s="195"/>
      <c r="B26" s="200" t="s">
        <v>1702</v>
      </c>
      <c r="C26" s="200"/>
      <c r="D26" s="199">
        <v>101.28</v>
      </c>
      <c r="E26" s="181"/>
      <c r="F26" s="181"/>
      <c r="G26" s="181"/>
    </row>
    <row r="27" spans="1:7" hidden="1" x14ac:dyDescent="0.25">
      <c r="A27" s="195"/>
      <c r="B27" s="198" t="s">
        <v>1703</v>
      </c>
      <c r="C27" s="198"/>
      <c r="D27" s="199">
        <v>116.2</v>
      </c>
      <c r="E27" s="181"/>
      <c r="F27" s="181"/>
      <c r="G27" s="181"/>
    </row>
    <row r="28" spans="1:7" hidden="1" x14ac:dyDescent="0.25">
      <c r="A28" s="195"/>
      <c r="B28" s="198" t="s">
        <v>1704</v>
      </c>
      <c r="C28" s="198"/>
      <c r="D28" s="199">
        <v>137.11000000000001</v>
      </c>
      <c r="E28" s="181"/>
      <c r="F28" s="181"/>
      <c r="G28" s="181"/>
    </row>
    <row r="29" spans="1:7" ht="24.75" hidden="1" customHeight="1" x14ac:dyDescent="0.25">
      <c r="A29" s="195" t="s">
        <v>1705</v>
      </c>
      <c r="B29" s="196" t="s">
        <v>1706</v>
      </c>
      <c r="C29" s="196"/>
      <c r="D29" s="199"/>
      <c r="E29" s="181"/>
      <c r="F29" s="181"/>
      <c r="G29" s="181"/>
    </row>
    <row r="30" spans="1:7" hidden="1" x14ac:dyDescent="0.25">
      <c r="A30" s="195"/>
      <c r="B30" s="198" t="s">
        <v>1707</v>
      </c>
      <c r="C30" s="198"/>
      <c r="D30" s="199">
        <v>66.92</v>
      </c>
      <c r="E30" s="181"/>
      <c r="F30" s="181"/>
      <c r="G30" s="181"/>
    </row>
    <row r="31" spans="1:7" hidden="1" x14ac:dyDescent="0.25">
      <c r="A31" s="195"/>
      <c r="B31" s="200" t="s">
        <v>1708</v>
      </c>
      <c r="C31" s="200"/>
      <c r="D31" s="199">
        <v>71.900000000000006</v>
      </c>
      <c r="E31" s="181"/>
      <c r="F31" s="181"/>
      <c r="G31" s="181"/>
    </row>
    <row r="32" spans="1:7" hidden="1" x14ac:dyDescent="0.25">
      <c r="A32" s="195"/>
      <c r="B32" s="198" t="s">
        <v>1709</v>
      </c>
      <c r="C32" s="198"/>
      <c r="D32" s="199">
        <v>83.89</v>
      </c>
      <c r="E32" s="181"/>
      <c r="F32" s="181"/>
      <c r="G32" s="181"/>
    </row>
    <row r="33" spans="1:7" hidden="1" x14ac:dyDescent="0.25">
      <c r="A33" s="195"/>
      <c r="B33" s="198" t="s">
        <v>1710</v>
      </c>
      <c r="C33" s="198"/>
      <c r="D33" s="199">
        <v>100.57</v>
      </c>
      <c r="E33" s="181"/>
      <c r="F33" s="181"/>
      <c r="G33" s="181"/>
    </row>
    <row r="34" spans="1:7" ht="25.5" hidden="1" x14ac:dyDescent="0.25">
      <c r="A34" s="195" t="s">
        <v>1711</v>
      </c>
      <c r="B34" s="196" t="s">
        <v>1712</v>
      </c>
      <c r="C34" s="196"/>
      <c r="D34" s="199"/>
      <c r="E34" s="181"/>
      <c r="F34" s="181"/>
      <c r="G34" s="181"/>
    </row>
    <row r="35" spans="1:7" hidden="1" x14ac:dyDescent="0.25">
      <c r="A35" s="195"/>
      <c r="B35" s="198" t="s">
        <v>1713</v>
      </c>
      <c r="C35" s="198"/>
      <c r="D35" s="199">
        <v>72.78</v>
      </c>
      <c r="E35" s="181"/>
      <c r="F35" s="181"/>
      <c r="G35" s="181"/>
    </row>
    <row r="36" spans="1:7" hidden="1" x14ac:dyDescent="0.25">
      <c r="A36" s="195"/>
      <c r="B36" s="200" t="s">
        <v>1714</v>
      </c>
      <c r="C36" s="200"/>
      <c r="D36" s="199">
        <v>79.13</v>
      </c>
      <c r="E36" s="181"/>
      <c r="F36" s="181"/>
      <c r="G36" s="181"/>
    </row>
    <row r="37" spans="1:7" hidden="1" x14ac:dyDescent="0.25">
      <c r="A37" s="195"/>
      <c r="B37" s="198" t="s">
        <v>1715</v>
      </c>
      <c r="C37" s="198"/>
      <c r="D37" s="199">
        <v>90.78</v>
      </c>
      <c r="E37" s="181"/>
      <c r="F37" s="181"/>
      <c r="G37" s="181"/>
    </row>
    <row r="38" spans="1:7" hidden="1" x14ac:dyDescent="0.25">
      <c r="A38" s="195"/>
      <c r="B38" s="198" t="s">
        <v>1716</v>
      </c>
      <c r="C38" s="198"/>
      <c r="D38" s="199">
        <v>107.15</v>
      </c>
      <c r="E38" s="181"/>
      <c r="F38" s="181"/>
      <c r="G38" s="181"/>
    </row>
    <row r="39" spans="1:7" x14ac:dyDescent="0.25">
      <c r="A39" s="195" t="s">
        <v>1693</v>
      </c>
      <c r="B39" s="196" t="s">
        <v>1717</v>
      </c>
      <c r="C39" s="196"/>
      <c r="D39" s="199"/>
      <c r="E39" s="181"/>
      <c r="F39" s="181"/>
      <c r="G39" s="181"/>
    </row>
    <row r="40" spans="1:7" x14ac:dyDescent="0.25">
      <c r="A40" s="195"/>
      <c r="B40" s="198" t="s">
        <v>1718</v>
      </c>
      <c r="C40" s="201">
        <v>73.42</v>
      </c>
      <c r="D40" s="202">
        <f>ROUND(C40*1.25,2)</f>
        <v>91.78</v>
      </c>
      <c r="E40" s="181"/>
      <c r="F40" s="181"/>
      <c r="G40" s="181"/>
    </row>
    <row r="41" spans="1:7" x14ac:dyDescent="0.25">
      <c r="A41" s="195"/>
      <c r="B41" s="200" t="s">
        <v>1719</v>
      </c>
      <c r="C41" s="201">
        <v>80.540000000000006</v>
      </c>
      <c r="D41" s="202">
        <f>ROUND(C41*1.25,2)</f>
        <v>100.68</v>
      </c>
      <c r="E41" s="181"/>
      <c r="F41" s="181"/>
      <c r="G41" s="181"/>
    </row>
    <row r="42" spans="1:7" x14ac:dyDescent="0.25">
      <c r="A42" s="195"/>
      <c r="B42" s="198" t="s">
        <v>1720</v>
      </c>
      <c r="C42" s="201">
        <v>99</v>
      </c>
      <c r="D42" s="202">
        <f>ROUND(C42*1.25,2)</f>
        <v>123.75</v>
      </c>
      <c r="E42" s="181"/>
      <c r="F42" s="181"/>
      <c r="G42" s="181"/>
    </row>
    <row r="43" spans="1:7" x14ac:dyDescent="0.25">
      <c r="A43" s="195"/>
      <c r="B43" s="198" t="s">
        <v>1721</v>
      </c>
      <c r="C43" s="201">
        <v>127.06</v>
      </c>
      <c r="D43" s="202">
        <f>ROUND(C43*1.25,2)</f>
        <v>158.83000000000001</v>
      </c>
      <c r="E43" s="181"/>
      <c r="F43" s="181"/>
      <c r="G43" s="181"/>
    </row>
    <row r="44" spans="1:7" ht="25.5" x14ac:dyDescent="0.25">
      <c r="A44" s="195" t="s">
        <v>1699</v>
      </c>
      <c r="B44" s="196" t="s">
        <v>1712</v>
      </c>
      <c r="C44" s="203"/>
      <c r="D44" s="202">
        <f t="shared" ref="D44:D49" si="0">ROUND(C44*1.3,2)</f>
        <v>0</v>
      </c>
      <c r="E44" s="181"/>
      <c r="F44" s="181"/>
      <c r="G44" s="181"/>
    </row>
    <row r="45" spans="1:7" x14ac:dyDescent="0.25">
      <c r="A45" s="195"/>
      <c r="B45" s="198" t="s">
        <v>1722</v>
      </c>
      <c r="C45" s="201">
        <v>75.59</v>
      </c>
      <c r="D45" s="202">
        <f>ROUND(C45*1.25,2)</f>
        <v>94.49</v>
      </c>
      <c r="E45" s="181"/>
      <c r="F45" s="181"/>
      <c r="G45" s="181"/>
    </row>
    <row r="46" spans="1:7" x14ac:dyDescent="0.25">
      <c r="A46" s="195"/>
      <c r="B46" s="200" t="s">
        <v>1723</v>
      </c>
      <c r="C46" s="201">
        <v>83.58</v>
      </c>
      <c r="D46" s="202">
        <f>ROUND(C46*1.25,2)</f>
        <v>104.48</v>
      </c>
      <c r="E46" s="181"/>
      <c r="F46" s="181"/>
      <c r="G46" s="181"/>
    </row>
    <row r="47" spans="1:7" x14ac:dyDescent="0.25">
      <c r="A47" s="195"/>
      <c r="B47" s="198" t="s">
        <v>1724</v>
      </c>
      <c r="C47" s="201">
        <v>101.5</v>
      </c>
      <c r="D47" s="202">
        <f>ROUND(C47*1.25,2)</f>
        <v>126.88</v>
      </c>
      <c r="E47" s="181"/>
      <c r="F47" s="181"/>
      <c r="G47" s="181"/>
    </row>
    <row r="48" spans="1:7" x14ac:dyDescent="0.25">
      <c r="A48" s="195"/>
      <c r="B48" s="198" t="s">
        <v>1725</v>
      </c>
      <c r="C48" s="201">
        <v>127.31</v>
      </c>
      <c r="D48" s="202">
        <f>ROUND(C48*1.25,2)</f>
        <v>159.13999999999999</v>
      </c>
      <c r="E48" s="181"/>
      <c r="F48" s="181"/>
      <c r="G48" s="181"/>
    </row>
    <row r="49" spans="1:7" x14ac:dyDescent="0.25">
      <c r="A49" s="195" t="s">
        <v>1705</v>
      </c>
      <c r="B49" s="196" t="s">
        <v>1726</v>
      </c>
      <c r="C49" s="203"/>
      <c r="D49" s="202">
        <f t="shared" si="0"/>
        <v>0</v>
      </c>
      <c r="E49" s="181"/>
      <c r="F49" s="181"/>
      <c r="G49" s="181"/>
    </row>
    <row r="50" spans="1:7" x14ac:dyDescent="0.25">
      <c r="A50" s="195"/>
      <c r="B50" s="198" t="s">
        <v>1727</v>
      </c>
      <c r="C50" s="201">
        <v>57.6</v>
      </c>
      <c r="D50" s="202">
        <f>ROUND(C50*1.25,2)</f>
        <v>72</v>
      </c>
      <c r="E50" s="204"/>
      <c r="F50" s="204"/>
      <c r="G50" s="181"/>
    </row>
    <row r="51" spans="1:7" ht="24" hidden="1" x14ac:dyDescent="0.25">
      <c r="A51" s="205" t="s">
        <v>1711</v>
      </c>
      <c r="B51" s="196" t="s">
        <v>1717</v>
      </c>
      <c r="C51" s="196"/>
      <c r="D51" s="199"/>
      <c r="E51" s="204"/>
      <c r="F51" s="204"/>
      <c r="G51" s="181">
        <f t="shared" ref="G51:G60" si="1">C51*1.2</f>
        <v>0</v>
      </c>
    </row>
    <row r="52" spans="1:7" hidden="1" x14ac:dyDescent="0.25">
      <c r="A52" s="192"/>
      <c r="B52" s="198" t="s">
        <v>1728</v>
      </c>
      <c r="C52" s="198"/>
      <c r="D52" s="199">
        <v>88.1</v>
      </c>
      <c r="E52" s="204"/>
      <c r="F52" s="204"/>
      <c r="G52" s="181">
        <f t="shared" si="1"/>
        <v>0</v>
      </c>
    </row>
    <row r="53" spans="1:7" hidden="1" x14ac:dyDescent="0.25">
      <c r="A53" s="192"/>
      <c r="B53" s="200" t="s">
        <v>1729</v>
      </c>
      <c r="C53" s="200"/>
      <c r="D53" s="199">
        <v>96.65</v>
      </c>
      <c r="E53" s="204"/>
      <c r="F53" s="204"/>
      <c r="G53" s="181">
        <f t="shared" si="1"/>
        <v>0</v>
      </c>
    </row>
    <row r="54" spans="1:7" hidden="1" x14ac:dyDescent="0.25">
      <c r="A54" s="192"/>
      <c r="B54" s="198" t="s">
        <v>1730</v>
      </c>
      <c r="C54" s="198"/>
      <c r="D54" s="199">
        <v>118.8</v>
      </c>
      <c r="E54" s="204"/>
      <c r="F54" s="204"/>
      <c r="G54" s="181">
        <f t="shared" si="1"/>
        <v>0</v>
      </c>
    </row>
    <row r="55" spans="1:7" hidden="1" x14ac:dyDescent="0.25">
      <c r="A55" s="192"/>
      <c r="B55" s="198" t="s">
        <v>1731</v>
      </c>
      <c r="C55" s="198"/>
      <c r="D55" s="199">
        <v>152.47</v>
      </c>
      <c r="E55" s="204"/>
      <c r="F55" s="204"/>
      <c r="G55" s="181">
        <f t="shared" si="1"/>
        <v>0</v>
      </c>
    </row>
    <row r="56" spans="1:7" ht="25.5" hidden="1" x14ac:dyDescent="0.25">
      <c r="A56" s="205" t="s">
        <v>1732</v>
      </c>
      <c r="B56" s="196" t="s">
        <v>1712</v>
      </c>
      <c r="C56" s="196"/>
      <c r="D56" s="199"/>
      <c r="E56" s="204"/>
      <c r="F56" s="204"/>
      <c r="G56" s="181">
        <f t="shared" si="1"/>
        <v>0</v>
      </c>
    </row>
    <row r="57" spans="1:7" hidden="1" x14ac:dyDescent="0.25">
      <c r="A57" s="195"/>
      <c r="B57" s="198" t="s">
        <v>1733</v>
      </c>
      <c r="C57" s="198"/>
      <c r="D57" s="199">
        <v>90.71</v>
      </c>
      <c r="E57" s="204"/>
      <c r="F57" s="204"/>
      <c r="G57" s="181">
        <f t="shared" si="1"/>
        <v>0</v>
      </c>
    </row>
    <row r="58" spans="1:7" hidden="1" x14ac:dyDescent="0.25">
      <c r="A58" s="195"/>
      <c r="B58" s="200" t="s">
        <v>1734</v>
      </c>
      <c r="C58" s="200"/>
      <c r="D58" s="199">
        <v>100.3</v>
      </c>
      <c r="E58" s="204"/>
      <c r="F58" s="204"/>
      <c r="G58" s="181">
        <f t="shared" si="1"/>
        <v>0</v>
      </c>
    </row>
    <row r="59" spans="1:7" hidden="1" x14ac:dyDescent="0.25">
      <c r="A59" s="195"/>
      <c r="B59" s="198" t="s">
        <v>1735</v>
      </c>
      <c r="C59" s="198"/>
      <c r="D59" s="199">
        <v>121.8</v>
      </c>
      <c r="E59" s="204"/>
      <c r="F59" s="204"/>
      <c r="G59" s="181">
        <f t="shared" si="1"/>
        <v>0</v>
      </c>
    </row>
    <row r="60" spans="1:7" hidden="1" x14ac:dyDescent="0.25">
      <c r="A60" s="195"/>
      <c r="B60" s="198" t="s">
        <v>1736</v>
      </c>
      <c r="C60" s="198"/>
      <c r="D60" s="199">
        <v>152.77000000000001</v>
      </c>
      <c r="E60" s="204"/>
      <c r="F60" s="204"/>
      <c r="G60" s="181">
        <f t="shared" si="1"/>
        <v>0</v>
      </c>
    </row>
    <row r="61" spans="1:7" x14ac:dyDescent="0.25">
      <c r="A61" s="206"/>
      <c r="B61" s="207"/>
      <c r="C61" s="207"/>
      <c r="D61" s="208"/>
      <c r="E61" s="204"/>
      <c r="F61" s="204"/>
      <c r="G61" s="181"/>
    </row>
    <row r="62" spans="1:7" x14ac:dyDescent="0.25">
      <c r="A62" s="206"/>
      <c r="B62" s="207"/>
      <c r="C62" s="207"/>
      <c r="D62" s="204"/>
      <c r="E62" s="204"/>
      <c r="F62" s="204"/>
      <c r="G62" s="181"/>
    </row>
    <row r="63" spans="1:7" x14ac:dyDescent="0.25">
      <c r="A63" s="209" t="s">
        <v>729</v>
      </c>
      <c r="D63" s="204"/>
      <c r="E63" s="210" t="s">
        <v>730</v>
      </c>
      <c r="G63" s="181"/>
    </row>
    <row r="64" spans="1:7" x14ac:dyDescent="0.25">
      <c r="A64" s="209"/>
      <c r="D64" s="204"/>
      <c r="E64" s="210"/>
      <c r="G64" s="181"/>
    </row>
    <row r="65" spans="1:7" x14ac:dyDescent="0.25">
      <c r="A65" s="211" t="s">
        <v>1737</v>
      </c>
      <c r="D65" s="204"/>
      <c r="E65" s="212" t="s">
        <v>732</v>
      </c>
      <c r="G65" s="181"/>
    </row>
    <row r="66" spans="1:7" x14ac:dyDescent="0.25">
      <c r="A66" s="209"/>
      <c r="D66" s="204"/>
      <c r="E66" s="210"/>
      <c r="G66" s="181"/>
    </row>
    <row r="67" spans="1:7" x14ac:dyDescent="0.25">
      <c r="A67" s="209" t="s">
        <v>733</v>
      </c>
      <c r="D67" s="181"/>
      <c r="E67" s="210" t="s">
        <v>734</v>
      </c>
      <c r="G67" s="181"/>
    </row>
    <row r="68" spans="1:7" x14ac:dyDescent="0.25">
      <c r="A68" s="213"/>
      <c r="D68" s="181"/>
      <c r="E68" s="181"/>
      <c r="G68" s="181"/>
    </row>
    <row r="69" spans="1:7" x14ac:dyDescent="0.25">
      <c r="A69" s="209" t="s">
        <v>736</v>
      </c>
      <c r="D69" s="181"/>
      <c r="E69" s="214" t="s">
        <v>1679</v>
      </c>
      <c r="G69" s="181"/>
    </row>
  </sheetData>
  <mergeCells count="6">
    <mergeCell ref="A13:B13"/>
    <mergeCell ref="A1:B1"/>
    <mergeCell ref="A9:D9"/>
    <mergeCell ref="A10:D10"/>
    <mergeCell ref="A11:D11"/>
    <mergeCell ref="A12:B12"/>
  </mergeCells>
  <pageMargins left="0.70866141732283472" right="0.35433070866141736" top="0.43307086614173229" bottom="0.35433070866141736" header="0.31496062992125984" footer="0.31496062992125984"/>
  <pageSetup paperSize="9" scale="9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F81"/>
  <sheetViews>
    <sheetView zoomScale="70" zoomScaleNormal="70" workbookViewId="0">
      <selection activeCell="J11" sqref="J11"/>
    </sheetView>
  </sheetViews>
  <sheetFormatPr defaultRowHeight="15" x14ac:dyDescent="0.25"/>
  <cols>
    <col min="1" max="1" width="4.28515625" style="174" customWidth="1"/>
    <col min="2" max="2" width="49.42578125" style="174" customWidth="1"/>
    <col min="3" max="3" width="49.42578125" style="174" hidden="1" customWidth="1"/>
    <col min="4" max="4" width="22.7109375" style="174" customWidth="1"/>
    <col min="5" max="5" width="11.42578125" style="174" customWidth="1"/>
    <col min="6" max="16384" width="9.140625" style="174"/>
  </cols>
  <sheetData>
    <row r="2" spans="1:6" ht="15.75" x14ac:dyDescent="0.25">
      <c r="D2" s="175" t="s">
        <v>1680</v>
      </c>
    </row>
    <row r="3" spans="1:6" ht="15.75" x14ac:dyDescent="0.25">
      <c r="D3" s="176" t="s">
        <v>1681</v>
      </c>
      <c r="E3" s="177"/>
      <c r="F3" s="178"/>
    </row>
    <row r="4" spans="1:6" ht="15.75" x14ac:dyDescent="0.25">
      <c r="D4" s="176"/>
      <c r="E4" s="177"/>
      <c r="F4" s="178"/>
    </row>
    <row r="5" spans="1:6" ht="15.75" x14ac:dyDescent="0.25">
      <c r="D5" s="179"/>
      <c r="E5" s="176" t="s">
        <v>1682</v>
      </c>
    </row>
    <row r="6" spans="1:6" ht="15.75" x14ac:dyDescent="0.25">
      <c r="D6" s="179" t="s">
        <v>1683</v>
      </c>
      <c r="E6" s="176" t="s">
        <v>1684</v>
      </c>
    </row>
    <row r="9" spans="1:6" ht="15.75" x14ac:dyDescent="0.25">
      <c r="A9" s="215"/>
      <c r="B9" s="354" t="s">
        <v>1738</v>
      </c>
      <c r="C9" s="354"/>
      <c r="D9" s="354"/>
      <c r="E9" s="354"/>
    </row>
    <row r="10" spans="1:6" ht="15.75" customHeight="1" x14ac:dyDescent="0.25">
      <c r="A10" s="215"/>
      <c r="B10" s="354" t="s">
        <v>1739</v>
      </c>
      <c r="C10" s="354"/>
      <c r="D10" s="354"/>
      <c r="E10" s="354"/>
    </row>
    <row r="11" spans="1:6" ht="18" x14ac:dyDescent="0.25">
      <c r="A11" s="216"/>
      <c r="B11" s="355" t="s">
        <v>1740</v>
      </c>
      <c r="C11" s="355"/>
      <c r="D11" s="355"/>
      <c r="E11" s="355"/>
    </row>
    <row r="12" spans="1:6" ht="18" x14ac:dyDescent="0.25">
      <c r="A12" s="216"/>
      <c r="B12" s="355"/>
      <c r="C12" s="355"/>
      <c r="D12" s="355"/>
      <c r="E12" s="355"/>
    </row>
    <row r="13" spans="1:6" x14ac:dyDescent="0.25">
      <c r="A13" s="217"/>
      <c r="B13" s="218"/>
      <c r="C13" s="218"/>
    </row>
    <row r="14" spans="1:6" x14ac:dyDescent="0.25">
      <c r="A14" s="217"/>
      <c r="B14" s="219" t="s">
        <v>1688</v>
      </c>
      <c r="C14" s="219"/>
      <c r="D14" s="174" t="s">
        <v>1741</v>
      </c>
    </row>
    <row r="15" spans="1:6" ht="25.5" x14ac:dyDescent="0.25">
      <c r="A15" s="220" t="s">
        <v>735</v>
      </c>
      <c r="B15" s="221" t="s">
        <v>1690</v>
      </c>
      <c r="C15" s="221"/>
      <c r="D15" s="222" t="s">
        <v>1742</v>
      </c>
    </row>
    <row r="16" spans="1:6" x14ac:dyDescent="0.25">
      <c r="A16" s="223">
        <v>1</v>
      </c>
      <c r="B16" s="224">
        <v>2</v>
      </c>
      <c r="C16" s="224"/>
      <c r="D16" s="225">
        <v>3</v>
      </c>
    </row>
    <row r="17" spans="1:4" x14ac:dyDescent="0.25">
      <c r="A17" s="226">
        <v>1</v>
      </c>
      <c r="B17" s="227" t="s">
        <v>1743</v>
      </c>
      <c r="C17" s="228">
        <v>4.87</v>
      </c>
      <c r="D17" s="228">
        <f t="shared" ref="D17:D71" si="0">C17/1.2*1.25</f>
        <v>5.072916666666667</v>
      </c>
    </row>
    <row r="18" spans="1:4" x14ac:dyDescent="0.25">
      <c r="A18" s="226">
        <v>2</v>
      </c>
      <c r="B18" s="227" t="s">
        <v>1744</v>
      </c>
      <c r="C18" s="228">
        <v>4.92</v>
      </c>
      <c r="D18" s="228">
        <f t="shared" si="0"/>
        <v>5.1250000000000009</v>
      </c>
    </row>
    <row r="19" spans="1:4" x14ac:dyDescent="0.25">
      <c r="A19" s="226">
        <v>3</v>
      </c>
      <c r="B19" s="227" t="s">
        <v>1745</v>
      </c>
      <c r="C19" s="228">
        <v>16.920000000000002</v>
      </c>
      <c r="D19" s="228">
        <f t="shared" si="0"/>
        <v>17.625</v>
      </c>
    </row>
    <row r="20" spans="1:4" x14ac:dyDescent="0.25">
      <c r="A20" s="226">
        <v>4</v>
      </c>
      <c r="B20" s="227" t="s">
        <v>1746</v>
      </c>
      <c r="C20" s="228">
        <v>0.35</v>
      </c>
      <c r="D20" s="228">
        <f t="shared" si="0"/>
        <v>0.36458333333333337</v>
      </c>
    </row>
    <row r="21" spans="1:4" x14ac:dyDescent="0.25">
      <c r="A21" s="226">
        <v>5</v>
      </c>
      <c r="B21" s="227" t="s">
        <v>1747</v>
      </c>
      <c r="C21" s="228">
        <v>0.46</v>
      </c>
      <c r="D21" s="228">
        <f t="shared" si="0"/>
        <v>0.47916666666666669</v>
      </c>
    </row>
    <row r="22" spans="1:4" x14ac:dyDescent="0.25">
      <c r="A22" s="226">
        <v>6</v>
      </c>
      <c r="B22" s="227" t="s">
        <v>1748</v>
      </c>
      <c r="C22" s="228">
        <v>0.79</v>
      </c>
      <c r="D22" s="228">
        <f t="shared" si="0"/>
        <v>0.82291666666666674</v>
      </c>
    </row>
    <row r="23" spans="1:4" x14ac:dyDescent="0.25">
      <c r="A23" s="226">
        <v>7</v>
      </c>
      <c r="B23" s="227" t="s">
        <v>1749</v>
      </c>
      <c r="C23" s="228">
        <v>0.12</v>
      </c>
      <c r="D23" s="228">
        <f t="shared" si="0"/>
        <v>0.125</v>
      </c>
    </row>
    <row r="24" spans="1:4" x14ac:dyDescent="0.25">
      <c r="A24" s="226">
        <v>8</v>
      </c>
      <c r="B24" s="227" t="s">
        <v>1750</v>
      </c>
      <c r="C24" s="228">
        <v>0.17</v>
      </c>
      <c r="D24" s="228">
        <f t="shared" si="0"/>
        <v>0.17708333333333337</v>
      </c>
    </row>
    <row r="25" spans="1:4" x14ac:dyDescent="0.25">
      <c r="A25" s="226">
        <v>9</v>
      </c>
      <c r="B25" s="227" t="s">
        <v>1751</v>
      </c>
      <c r="C25" s="228">
        <v>0.12</v>
      </c>
      <c r="D25" s="228">
        <f t="shared" si="0"/>
        <v>0.125</v>
      </c>
    </row>
    <row r="26" spans="1:4" x14ac:dyDescent="0.25">
      <c r="A26" s="226">
        <v>10</v>
      </c>
      <c r="B26" s="227" t="s">
        <v>1752</v>
      </c>
      <c r="C26" s="228">
        <v>1.31</v>
      </c>
      <c r="D26" s="228">
        <f t="shared" si="0"/>
        <v>1.3645833333333335</v>
      </c>
    </row>
    <row r="27" spans="1:4" x14ac:dyDescent="0.25">
      <c r="A27" s="226">
        <v>11</v>
      </c>
      <c r="B27" s="227" t="s">
        <v>1753</v>
      </c>
      <c r="C27" s="228">
        <v>0.27</v>
      </c>
      <c r="D27" s="228">
        <f t="shared" si="0"/>
        <v>0.28125000000000006</v>
      </c>
    </row>
    <row r="28" spans="1:4" x14ac:dyDescent="0.25">
      <c r="A28" s="226">
        <v>12</v>
      </c>
      <c r="B28" s="227" t="s">
        <v>1754</v>
      </c>
      <c r="C28" s="228">
        <v>6.03</v>
      </c>
      <c r="D28" s="228">
        <f t="shared" si="0"/>
        <v>6.28125</v>
      </c>
    </row>
    <row r="29" spans="1:4" x14ac:dyDescent="0.25">
      <c r="A29" s="226">
        <v>13</v>
      </c>
      <c r="B29" s="227" t="s">
        <v>1755</v>
      </c>
      <c r="C29" s="228">
        <v>5.79</v>
      </c>
      <c r="D29" s="228">
        <f t="shared" si="0"/>
        <v>6.03125</v>
      </c>
    </row>
    <row r="30" spans="1:4" x14ac:dyDescent="0.25">
      <c r="A30" s="226">
        <v>14</v>
      </c>
      <c r="B30" s="227" t="s">
        <v>1756</v>
      </c>
      <c r="C30" s="228">
        <v>63.68</v>
      </c>
      <c r="D30" s="228">
        <f t="shared" si="0"/>
        <v>66.333333333333343</v>
      </c>
    </row>
    <row r="31" spans="1:4" x14ac:dyDescent="0.25">
      <c r="A31" s="226">
        <v>15</v>
      </c>
      <c r="B31" s="227" t="s">
        <v>1757</v>
      </c>
      <c r="C31" s="228">
        <v>74.040000000000006</v>
      </c>
      <c r="D31" s="228">
        <f t="shared" si="0"/>
        <v>77.125000000000014</v>
      </c>
    </row>
    <row r="32" spans="1:4" x14ac:dyDescent="0.25">
      <c r="A32" s="226">
        <v>16</v>
      </c>
      <c r="B32" s="227" t="s">
        <v>1758</v>
      </c>
      <c r="C32" s="228">
        <v>86.44</v>
      </c>
      <c r="D32" s="228">
        <f t="shared" si="0"/>
        <v>90.041666666666657</v>
      </c>
    </row>
    <row r="33" spans="1:4" x14ac:dyDescent="0.25">
      <c r="A33" s="226">
        <v>17</v>
      </c>
      <c r="B33" s="227" t="s">
        <v>1759</v>
      </c>
      <c r="C33" s="228">
        <v>112.8</v>
      </c>
      <c r="D33" s="228">
        <f t="shared" si="0"/>
        <v>117.5</v>
      </c>
    </row>
    <row r="34" spans="1:4" x14ac:dyDescent="0.25">
      <c r="A34" s="226">
        <v>18</v>
      </c>
      <c r="B34" s="229" t="s">
        <v>1760</v>
      </c>
      <c r="C34" s="228">
        <v>69.06</v>
      </c>
      <c r="D34" s="228">
        <f t="shared" si="0"/>
        <v>71.9375</v>
      </c>
    </row>
    <row r="35" spans="1:4" x14ac:dyDescent="0.25">
      <c r="A35" s="226">
        <v>19</v>
      </c>
      <c r="B35" s="229" t="s">
        <v>1761</v>
      </c>
      <c r="C35" s="228">
        <v>78.39</v>
      </c>
      <c r="D35" s="228">
        <f t="shared" si="0"/>
        <v>81.65625</v>
      </c>
    </row>
    <row r="36" spans="1:4" x14ac:dyDescent="0.25">
      <c r="A36" s="226">
        <v>20</v>
      </c>
      <c r="B36" s="229" t="s">
        <v>1762</v>
      </c>
      <c r="C36" s="228">
        <v>92.76</v>
      </c>
      <c r="D36" s="228">
        <f t="shared" si="0"/>
        <v>96.625000000000014</v>
      </c>
    </row>
    <row r="37" spans="1:4" x14ac:dyDescent="0.25">
      <c r="A37" s="226">
        <v>21</v>
      </c>
      <c r="B37" s="229" t="s">
        <v>1763</v>
      </c>
      <c r="C37" s="228">
        <v>115.14</v>
      </c>
      <c r="D37" s="228">
        <f t="shared" si="0"/>
        <v>119.9375</v>
      </c>
    </row>
    <row r="38" spans="1:4" x14ac:dyDescent="0.25">
      <c r="A38" s="226">
        <v>22</v>
      </c>
      <c r="B38" s="229" t="s">
        <v>1764</v>
      </c>
      <c r="C38" s="228">
        <v>0.68</v>
      </c>
      <c r="D38" s="228">
        <f t="shared" si="0"/>
        <v>0.70833333333333348</v>
      </c>
    </row>
    <row r="39" spans="1:4" x14ac:dyDescent="0.25">
      <c r="A39" s="226">
        <v>23</v>
      </c>
      <c r="B39" s="229" t="s">
        <v>1765</v>
      </c>
      <c r="C39" s="228">
        <v>0.12</v>
      </c>
      <c r="D39" s="228">
        <f t="shared" si="0"/>
        <v>0.125</v>
      </c>
    </row>
    <row r="40" spans="1:4" x14ac:dyDescent="0.25">
      <c r="A40" s="226">
        <v>24</v>
      </c>
      <c r="B40" s="229" t="s">
        <v>1766</v>
      </c>
      <c r="C40" s="228">
        <v>0.13</v>
      </c>
      <c r="D40" s="228">
        <f t="shared" si="0"/>
        <v>0.13541666666666669</v>
      </c>
    </row>
    <row r="41" spans="1:4" x14ac:dyDescent="0.25">
      <c r="A41" s="226">
        <v>25</v>
      </c>
      <c r="B41" s="229" t="s">
        <v>1767</v>
      </c>
      <c r="C41" s="228">
        <v>0.14000000000000001</v>
      </c>
      <c r="D41" s="228">
        <f t="shared" si="0"/>
        <v>0.14583333333333334</v>
      </c>
    </row>
    <row r="42" spans="1:4" x14ac:dyDescent="0.25">
      <c r="A42" s="226">
        <v>26</v>
      </c>
      <c r="B42" s="229" t="s">
        <v>1768</v>
      </c>
      <c r="C42" s="228">
        <v>0.24</v>
      </c>
      <c r="D42" s="228">
        <f t="shared" si="0"/>
        <v>0.25</v>
      </c>
    </row>
    <row r="43" spans="1:4" x14ac:dyDescent="0.25">
      <c r="A43" s="226">
        <v>27</v>
      </c>
      <c r="B43" s="229" t="s">
        <v>1769</v>
      </c>
      <c r="C43" s="228">
        <v>0.33</v>
      </c>
      <c r="D43" s="228">
        <f t="shared" si="0"/>
        <v>0.34375</v>
      </c>
    </row>
    <row r="44" spans="1:4" x14ac:dyDescent="0.25">
      <c r="A44" s="226">
        <v>28</v>
      </c>
      <c r="B44" s="229" t="s">
        <v>1770</v>
      </c>
      <c r="C44" s="228">
        <v>0.14000000000000001</v>
      </c>
      <c r="D44" s="228">
        <f t="shared" si="0"/>
        <v>0.14583333333333334</v>
      </c>
    </row>
    <row r="45" spans="1:4" x14ac:dyDescent="0.25">
      <c r="A45" s="226">
        <v>29</v>
      </c>
      <c r="B45" s="229" t="s">
        <v>1771</v>
      </c>
      <c r="C45" s="228">
        <v>0.22</v>
      </c>
      <c r="D45" s="228">
        <f t="shared" si="0"/>
        <v>0.22916666666666669</v>
      </c>
    </row>
    <row r="46" spans="1:4" x14ac:dyDescent="0.25">
      <c r="A46" s="226">
        <v>30</v>
      </c>
      <c r="B46" s="229" t="s">
        <v>1772</v>
      </c>
      <c r="C46" s="228">
        <v>0.12</v>
      </c>
      <c r="D46" s="228">
        <f t="shared" si="0"/>
        <v>0.125</v>
      </c>
    </row>
    <row r="47" spans="1:4" x14ac:dyDescent="0.25">
      <c r="A47" s="226">
        <v>31</v>
      </c>
      <c r="B47" s="229" t="s">
        <v>1773</v>
      </c>
      <c r="C47" s="228">
        <v>0.12</v>
      </c>
      <c r="D47" s="228">
        <f t="shared" si="0"/>
        <v>0.125</v>
      </c>
    </row>
    <row r="48" spans="1:4" x14ac:dyDescent="0.25">
      <c r="A48" s="226">
        <v>32</v>
      </c>
      <c r="B48" s="229" t="s">
        <v>1774</v>
      </c>
      <c r="C48" s="228">
        <v>5.83</v>
      </c>
      <c r="D48" s="228">
        <f t="shared" si="0"/>
        <v>6.072916666666667</v>
      </c>
    </row>
    <row r="49" spans="1:4" x14ac:dyDescent="0.25">
      <c r="A49" s="226">
        <v>33</v>
      </c>
      <c r="B49" s="229" t="s">
        <v>1775</v>
      </c>
      <c r="C49" s="228">
        <v>4.91</v>
      </c>
      <c r="D49" s="228">
        <f t="shared" si="0"/>
        <v>5.1145833333333339</v>
      </c>
    </row>
    <row r="50" spans="1:4" x14ac:dyDescent="0.25">
      <c r="A50" s="226">
        <v>34</v>
      </c>
      <c r="B50" s="229" t="s">
        <v>1776</v>
      </c>
      <c r="C50" s="228">
        <v>0.13</v>
      </c>
      <c r="D50" s="228">
        <f t="shared" si="0"/>
        <v>0.13541666666666669</v>
      </c>
    </row>
    <row r="51" spans="1:4" x14ac:dyDescent="0.25">
      <c r="A51" s="226">
        <v>35</v>
      </c>
      <c r="B51" s="229" t="s">
        <v>1777</v>
      </c>
      <c r="C51" s="228">
        <v>0.35</v>
      </c>
      <c r="D51" s="228">
        <f t="shared" si="0"/>
        <v>0.36458333333333337</v>
      </c>
    </row>
    <row r="52" spans="1:4" x14ac:dyDescent="0.25">
      <c r="A52" s="226">
        <v>36</v>
      </c>
      <c r="B52" s="229" t="s">
        <v>1778</v>
      </c>
      <c r="C52" s="228">
        <v>0.19</v>
      </c>
      <c r="D52" s="228">
        <f t="shared" si="0"/>
        <v>0.19791666666666669</v>
      </c>
    </row>
    <row r="53" spans="1:4" x14ac:dyDescent="0.25">
      <c r="A53" s="226">
        <v>37</v>
      </c>
      <c r="B53" s="229" t="s">
        <v>1779</v>
      </c>
      <c r="C53" s="228">
        <v>1.08</v>
      </c>
      <c r="D53" s="228">
        <f t="shared" si="0"/>
        <v>1.1250000000000002</v>
      </c>
    </row>
    <row r="54" spans="1:4" x14ac:dyDescent="0.25">
      <c r="A54" s="226">
        <v>38</v>
      </c>
      <c r="B54" s="229" t="s">
        <v>1780</v>
      </c>
      <c r="C54" s="228">
        <v>0.28999999999999998</v>
      </c>
      <c r="D54" s="228">
        <f t="shared" si="0"/>
        <v>0.30208333333333331</v>
      </c>
    </row>
    <row r="55" spans="1:4" x14ac:dyDescent="0.25">
      <c r="A55" s="226">
        <v>39</v>
      </c>
      <c r="B55" s="226" t="s">
        <v>1781</v>
      </c>
      <c r="C55" s="228">
        <v>3.24</v>
      </c>
      <c r="D55" s="228">
        <f t="shared" si="0"/>
        <v>3.375</v>
      </c>
    </row>
    <row r="56" spans="1:4" x14ac:dyDescent="0.25">
      <c r="A56" s="226">
        <v>43</v>
      </c>
      <c r="B56" s="227" t="s">
        <v>1782</v>
      </c>
      <c r="C56" s="228">
        <v>47.68</v>
      </c>
      <c r="D56" s="228">
        <f t="shared" si="0"/>
        <v>49.666666666666671</v>
      </c>
    </row>
    <row r="57" spans="1:4" x14ac:dyDescent="0.25">
      <c r="A57" s="230">
        <v>44</v>
      </c>
      <c r="B57" s="227" t="s">
        <v>1783</v>
      </c>
      <c r="C57" s="228">
        <v>51.9</v>
      </c>
      <c r="D57" s="228">
        <f t="shared" si="0"/>
        <v>54.0625</v>
      </c>
    </row>
    <row r="58" spans="1:4" x14ac:dyDescent="0.25">
      <c r="A58" s="226">
        <v>45</v>
      </c>
      <c r="B58" s="227" t="s">
        <v>1784</v>
      </c>
      <c r="C58" s="228">
        <v>64.14</v>
      </c>
      <c r="D58" s="228">
        <f t="shared" si="0"/>
        <v>66.8125</v>
      </c>
    </row>
    <row r="59" spans="1:4" x14ac:dyDescent="0.25">
      <c r="A59" s="230">
        <v>46</v>
      </c>
      <c r="B59" s="227" t="s">
        <v>1785</v>
      </c>
      <c r="C59" s="228">
        <v>83.72</v>
      </c>
      <c r="D59" s="228">
        <f t="shared" si="0"/>
        <v>87.208333333333329</v>
      </c>
    </row>
    <row r="60" spans="1:4" x14ac:dyDescent="0.25">
      <c r="A60" s="226">
        <v>47</v>
      </c>
      <c r="B60" s="229" t="s">
        <v>1786</v>
      </c>
      <c r="C60" s="228">
        <v>66.08</v>
      </c>
      <c r="D60" s="228">
        <f t="shared" si="0"/>
        <v>68.833333333333343</v>
      </c>
    </row>
    <row r="61" spans="1:4" x14ac:dyDescent="0.25">
      <c r="A61" s="230">
        <v>48</v>
      </c>
      <c r="B61" s="229" t="s">
        <v>1787</v>
      </c>
      <c r="C61" s="228">
        <v>70.319999999999993</v>
      </c>
      <c r="D61" s="228">
        <f t="shared" si="0"/>
        <v>73.25</v>
      </c>
    </row>
    <row r="62" spans="1:4" x14ac:dyDescent="0.25">
      <c r="A62" s="226">
        <v>49</v>
      </c>
      <c r="B62" s="229" t="s">
        <v>1788</v>
      </c>
      <c r="C62" s="228">
        <v>82.94</v>
      </c>
      <c r="D62" s="228">
        <f t="shared" si="0"/>
        <v>86.395833333333343</v>
      </c>
    </row>
    <row r="63" spans="1:4" x14ac:dyDescent="0.25">
      <c r="A63" s="230">
        <v>50</v>
      </c>
      <c r="B63" s="229" t="s">
        <v>1789</v>
      </c>
      <c r="C63" s="228">
        <v>103.18</v>
      </c>
      <c r="D63" s="228">
        <f t="shared" si="0"/>
        <v>107.47916666666669</v>
      </c>
    </row>
    <row r="64" spans="1:4" x14ac:dyDescent="0.25">
      <c r="A64" s="226">
        <v>51</v>
      </c>
      <c r="B64" s="227" t="s">
        <v>1790</v>
      </c>
      <c r="C64" s="228">
        <v>52.29</v>
      </c>
      <c r="D64" s="228">
        <f t="shared" si="0"/>
        <v>54.46875</v>
      </c>
    </row>
    <row r="65" spans="1:4" x14ac:dyDescent="0.25">
      <c r="A65" s="230">
        <v>52</v>
      </c>
      <c r="B65" s="227" t="s">
        <v>1791</v>
      </c>
      <c r="C65" s="228">
        <v>56.3</v>
      </c>
      <c r="D65" s="228">
        <f t="shared" si="0"/>
        <v>58.645833333333329</v>
      </c>
    </row>
    <row r="66" spans="1:4" x14ac:dyDescent="0.25">
      <c r="A66" s="226">
        <v>53</v>
      </c>
      <c r="B66" s="227" t="s">
        <v>1792</v>
      </c>
      <c r="C66" s="228">
        <v>68.89</v>
      </c>
      <c r="D66" s="228">
        <f t="shared" si="0"/>
        <v>71.760416666666671</v>
      </c>
    </row>
    <row r="67" spans="1:4" x14ac:dyDescent="0.25">
      <c r="A67" s="230">
        <v>54</v>
      </c>
      <c r="B67" s="227" t="s">
        <v>1793</v>
      </c>
      <c r="C67" s="228">
        <v>89.08</v>
      </c>
      <c r="D67" s="228">
        <f t="shared" si="0"/>
        <v>92.791666666666671</v>
      </c>
    </row>
    <row r="68" spans="1:4" x14ac:dyDescent="0.25">
      <c r="A68" s="226">
        <v>55</v>
      </c>
      <c r="B68" s="229" t="s">
        <v>1794</v>
      </c>
      <c r="C68" s="228">
        <v>69.239999999999995</v>
      </c>
      <c r="D68" s="228">
        <f t="shared" si="0"/>
        <v>72.125</v>
      </c>
    </row>
    <row r="69" spans="1:4" x14ac:dyDescent="0.25">
      <c r="A69" s="230">
        <v>56</v>
      </c>
      <c r="B69" s="229" t="s">
        <v>1795</v>
      </c>
      <c r="C69" s="228">
        <v>74.97</v>
      </c>
      <c r="D69" s="228">
        <f t="shared" si="0"/>
        <v>78.09375</v>
      </c>
    </row>
    <row r="70" spans="1:4" x14ac:dyDescent="0.25">
      <c r="A70" s="226">
        <v>57</v>
      </c>
      <c r="B70" s="229" t="s">
        <v>1796</v>
      </c>
      <c r="C70" s="228">
        <v>86.95</v>
      </c>
      <c r="D70" s="228">
        <f t="shared" si="0"/>
        <v>90.572916666666686</v>
      </c>
    </row>
    <row r="71" spans="1:4" x14ac:dyDescent="0.25">
      <c r="A71" s="230">
        <v>58</v>
      </c>
      <c r="B71" s="229" t="s">
        <v>1797</v>
      </c>
      <c r="C71" s="228">
        <v>107.51</v>
      </c>
      <c r="D71" s="228">
        <f t="shared" si="0"/>
        <v>111.98958333333334</v>
      </c>
    </row>
    <row r="72" spans="1:4" x14ac:dyDescent="0.25">
      <c r="A72" s="231"/>
      <c r="B72" s="232"/>
      <c r="C72" s="232"/>
    </row>
    <row r="73" spans="1:4" x14ac:dyDescent="0.25">
      <c r="A73" s="231"/>
      <c r="B73" s="233"/>
      <c r="C73" s="233"/>
    </row>
    <row r="74" spans="1:4" x14ac:dyDescent="0.25">
      <c r="A74" s="234" t="s">
        <v>1798</v>
      </c>
    </row>
    <row r="75" spans="1:4" x14ac:dyDescent="0.25">
      <c r="A75" s="234" t="s">
        <v>1799</v>
      </c>
      <c r="D75" s="235" t="s">
        <v>1800</v>
      </c>
    </row>
    <row r="76" spans="1:4" x14ac:dyDescent="0.25">
      <c r="A76" s="236"/>
      <c r="D76" s="237"/>
    </row>
    <row r="77" spans="1:4" x14ac:dyDescent="0.25">
      <c r="A77" s="211" t="s">
        <v>1737</v>
      </c>
      <c r="D77" s="238" t="s">
        <v>732</v>
      </c>
    </row>
    <row r="78" spans="1:4" x14ac:dyDescent="0.25">
      <c r="A78" s="234"/>
      <c r="D78" s="237"/>
    </row>
    <row r="79" spans="1:4" x14ac:dyDescent="0.25">
      <c r="A79" s="234" t="s">
        <v>733</v>
      </c>
      <c r="D79" s="235" t="s">
        <v>1801</v>
      </c>
    </row>
    <row r="80" spans="1:4" x14ac:dyDescent="0.25">
      <c r="A80" s="236"/>
      <c r="D80" s="239"/>
    </row>
    <row r="81" spans="1:4" x14ac:dyDescent="0.25">
      <c r="A81" s="234" t="str">
        <f>[1]основной!A72</f>
        <v>Начальник ОПЭиАР</v>
      </c>
      <c r="D81" s="240" t="str">
        <f>[1]основной!F72</f>
        <v>Е.О. Доморацкая</v>
      </c>
    </row>
  </sheetData>
  <mergeCells count="4">
    <mergeCell ref="B9:E9"/>
    <mergeCell ref="B10:E10"/>
    <mergeCell ref="B11:E11"/>
    <mergeCell ref="B12:E12"/>
  </mergeCells>
  <pageMargins left="0.70866141732283472" right="0.70866141732283472" top="0.35433070866141736" bottom="0.35433070866141736" header="0.31496062992125984" footer="0.31496062992125984"/>
  <pageSetup paperSize="9" scale="8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J31"/>
  <sheetViews>
    <sheetView topLeftCell="A22" zoomScale="80" zoomScaleNormal="80" workbookViewId="0">
      <selection activeCell="J11" sqref="J11"/>
    </sheetView>
  </sheetViews>
  <sheetFormatPr defaultRowHeight="15" x14ac:dyDescent="0.25"/>
  <cols>
    <col min="1" max="1" width="3.28515625" style="174" customWidth="1"/>
    <col min="2" max="2" width="43" style="174" customWidth="1"/>
    <col min="3" max="3" width="20.140625" style="241" hidden="1" customWidth="1"/>
    <col min="4" max="4" width="20.85546875" style="241" hidden="1" customWidth="1"/>
    <col min="5" max="5" width="20.42578125" style="241" hidden="1" customWidth="1"/>
    <col min="6" max="6" width="19.7109375" style="241" hidden="1" customWidth="1"/>
    <col min="7" max="7" width="23.5703125" style="174" customWidth="1"/>
    <col min="8" max="8" width="9.5703125" style="174" customWidth="1"/>
    <col min="9" max="9" width="7.42578125" style="174" customWidth="1"/>
    <col min="10" max="10" width="9.7109375" style="174" customWidth="1"/>
    <col min="11" max="16384" width="9.140625" style="174"/>
  </cols>
  <sheetData>
    <row r="1" spans="1:10" x14ac:dyDescent="0.25">
      <c r="A1" s="350"/>
      <c r="B1" s="350"/>
      <c r="C1" s="350"/>
      <c r="D1" s="350"/>
      <c r="E1" s="350"/>
      <c r="F1" s="350"/>
    </row>
    <row r="2" spans="1:10" ht="15.75" x14ac:dyDescent="0.25">
      <c r="G2" s="175" t="s">
        <v>1680</v>
      </c>
    </row>
    <row r="3" spans="1:10" ht="15.75" x14ac:dyDescent="0.25">
      <c r="G3" s="176" t="s">
        <v>1681</v>
      </c>
      <c r="H3" s="177"/>
      <c r="I3" s="178"/>
    </row>
    <row r="4" spans="1:10" ht="15.75" x14ac:dyDescent="0.25">
      <c r="G4" s="176"/>
      <c r="H4" s="177"/>
      <c r="I4" s="178"/>
    </row>
    <row r="5" spans="1:10" ht="15.75" x14ac:dyDescent="0.25">
      <c r="G5" s="179"/>
      <c r="H5" s="176" t="s">
        <v>1682</v>
      </c>
      <c r="I5" s="178"/>
    </row>
    <row r="6" spans="1:10" ht="15.75" x14ac:dyDescent="0.25">
      <c r="G6" s="179" t="s">
        <v>1683</v>
      </c>
      <c r="H6" s="180"/>
      <c r="I6" s="176" t="s">
        <v>1684</v>
      </c>
    </row>
    <row r="7" spans="1:10" ht="15.75" x14ac:dyDescent="0.25">
      <c r="G7" s="242"/>
      <c r="H7" s="243"/>
      <c r="I7" s="176"/>
    </row>
    <row r="8" spans="1:10" ht="15.75" x14ac:dyDescent="0.25">
      <c r="G8" s="242"/>
      <c r="H8" s="243"/>
      <c r="I8" s="176"/>
    </row>
    <row r="9" spans="1:10" ht="15.75" x14ac:dyDescent="0.25">
      <c r="G9" s="242"/>
      <c r="H9" s="243"/>
      <c r="I9" s="176"/>
    </row>
    <row r="11" spans="1:10" ht="20.25" customHeight="1" x14ac:dyDescent="0.25">
      <c r="A11" s="351" t="s">
        <v>1685</v>
      </c>
      <c r="B11" s="351"/>
      <c r="C11" s="351"/>
      <c r="D11" s="351"/>
      <c r="E11" s="351"/>
      <c r="F11" s="351"/>
      <c r="G11" s="351"/>
    </row>
    <row r="12" spans="1:10" ht="20.25" customHeight="1" x14ac:dyDescent="0.25">
      <c r="A12" s="352" t="s">
        <v>1686</v>
      </c>
      <c r="B12" s="352"/>
      <c r="C12" s="352"/>
      <c r="D12" s="352"/>
      <c r="E12" s="352"/>
      <c r="F12" s="352"/>
      <c r="G12" s="352"/>
      <c r="H12" s="181"/>
      <c r="I12" s="181"/>
      <c r="J12" s="181"/>
    </row>
    <row r="13" spans="1:10" x14ac:dyDescent="0.25">
      <c r="A13" s="349" t="s">
        <v>1802</v>
      </c>
      <c r="B13" s="349"/>
      <c r="C13" s="349"/>
      <c r="D13" s="349"/>
      <c r="E13" s="349"/>
      <c r="F13" s="349"/>
      <c r="G13" s="349"/>
      <c r="H13" s="181"/>
      <c r="I13" s="181"/>
      <c r="J13" s="181"/>
    </row>
    <row r="14" spans="1:10" x14ac:dyDescent="0.25">
      <c r="H14" s="181"/>
      <c r="I14" s="181"/>
      <c r="J14" s="181"/>
    </row>
    <row r="15" spans="1:10" x14ac:dyDescent="0.25">
      <c r="G15" s="181"/>
      <c r="H15" s="181"/>
      <c r="I15" s="181"/>
      <c r="J15" s="181"/>
    </row>
    <row r="16" spans="1:10" x14ac:dyDescent="0.25">
      <c r="A16" s="184" t="s">
        <v>1688</v>
      </c>
      <c r="B16" s="185"/>
      <c r="C16" s="244"/>
      <c r="D16" s="245"/>
      <c r="E16" s="246"/>
      <c r="F16" s="247"/>
      <c r="G16" s="181" t="s">
        <v>1689</v>
      </c>
      <c r="H16" s="181"/>
      <c r="I16" s="181"/>
      <c r="J16" s="181"/>
    </row>
    <row r="17" spans="1:10" ht="45" x14ac:dyDescent="0.25">
      <c r="A17" s="186" t="s">
        <v>735</v>
      </c>
      <c r="B17" s="187" t="s">
        <v>1690</v>
      </c>
      <c r="C17" s="248" t="s">
        <v>1803</v>
      </c>
      <c r="D17" s="249" t="s">
        <v>1804</v>
      </c>
      <c r="E17" s="249" t="s">
        <v>1403</v>
      </c>
      <c r="F17" s="249" t="s">
        <v>1805</v>
      </c>
      <c r="G17" s="188" t="s">
        <v>1404</v>
      </c>
      <c r="H17" s="181"/>
      <c r="I17" s="181"/>
      <c r="J17" s="181"/>
    </row>
    <row r="18" spans="1:10" x14ac:dyDescent="0.25">
      <c r="A18" s="189">
        <v>1</v>
      </c>
      <c r="B18" s="190">
        <v>2</v>
      </c>
      <c r="D18" s="250"/>
      <c r="E18" s="250"/>
      <c r="F18" s="250"/>
      <c r="G18" s="191">
        <v>3</v>
      </c>
      <c r="H18" s="181"/>
      <c r="I18" s="181"/>
      <c r="J18" s="181"/>
    </row>
    <row r="19" spans="1:10" s="257" customFormat="1" ht="24" customHeight="1" x14ac:dyDescent="0.25">
      <c r="A19" s="251" t="s">
        <v>1806</v>
      </c>
      <c r="B19" s="196" t="s">
        <v>1807</v>
      </c>
      <c r="C19" s="252">
        <v>75</v>
      </c>
      <c r="D19" s="253">
        <v>20</v>
      </c>
      <c r="E19" s="254">
        <f>C19*0.2</f>
        <v>15</v>
      </c>
      <c r="F19" s="255">
        <f>C19+E19</f>
        <v>90</v>
      </c>
      <c r="G19" s="202">
        <f>ROUND(F19*1.25,2)</f>
        <v>112.5</v>
      </c>
      <c r="H19" s="256"/>
      <c r="I19" s="256"/>
      <c r="J19" s="256"/>
    </row>
    <row r="20" spans="1:10" s="257" customFormat="1" ht="24" customHeight="1" x14ac:dyDescent="0.25">
      <c r="A20" s="251" t="s">
        <v>1808</v>
      </c>
      <c r="B20" s="196" t="s">
        <v>1809</v>
      </c>
      <c r="C20" s="252">
        <v>80</v>
      </c>
      <c r="D20" s="253">
        <v>20</v>
      </c>
      <c r="E20" s="254">
        <f t="shared" ref="E20:E21" si="0">C20*0.2</f>
        <v>16</v>
      </c>
      <c r="F20" s="255">
        <f t="shared" ref="F20:F22" si="1">C20+E20</f>
        <v>96</v>
      </c>
      <c r="G20" s="202">
        <f>ROUND(F20*1.25,2)</f>
        <v>120</v>
      </c>
      <c r="H20" s="256"/>
      <c r="I20" s="256"/>
      <c r="J20" s="256"/>
    </row>
    <row r="21" spans="1:10" s="257" customFormat="1" ht="24" customHeight="1" x14ac:dyDescent="0.25">
      <c r="A21" s="251" t="s">
        <v>1810</v>
      </c>
      <c r="B21" s="196" t="s">
        <v>1811</v>
      </c>
      <c r="C21" s="252">
        <v>86</v>
      </c>
      <c r="D21" s="253">
        <v>20</v>
      </c>
      <c r="E21" s="254">
        <f t="shared" si="0"/>
        <v>17.2</v>
      </c>
      <c r="F21" s="255">
        <f t="shared" si="1"/>
        <v>103.2</v>
      </c>
      <c r="G21" s="202">
        <f>ROUND(F21*1.25,2)</f>
        <v>129</v>
      </c>
      <c r="H21" s="256"/>
      <c r="I21" s="256"/>
      <c r="J21" s="256"/>
    </row>
    <row r="22" spans="1:10" s="257" customFormat="1" ht="24" customHeight="1" x14ac:dyDescent="0.25">
      <c r="A22" s="251" t="s">
        <v>1812</v>
      </c>
      <c r="B22" s="196" t="s">
        <v>1813</v>
      </c>
      <c r="C22" s="252">
        <v>110</v>
      </c>
      <c r="D22" s="253">
        <v>20</v>
      </c>
      <c r="E22" s="254">
        <f>C22*0.2</f>
        <v>22</v>
      </c>
      <c r="F22" s="255">
        <f t="shared" si="1"/>
        <v>132</v>
      </c>
      <c r="G22" s="202">
        <f>ROUND(F22*1.25,2)</f>
        <v>165</v>
      </c>
      <c r="H22" s="256"/>
      <c r="I22" s="256"/>
      <c r="J22" s="256"/>
    </row>
    <row r="23" spans="1:10" x14ac:dyDescent="0.25">
      <c r="A23" s="258"/>
      <c r="B23" s="259"/>
      <c r="C23" s="260"/>
      <c r="D23" s="261"/>
      <c r="E23" s="261"/>
      <c r="F23" s="262"/>
      <c r="G23" s="263"/>
      <c r="H23" s="181"/>
      <c r="I23" s="181"/>
      <c r="J23" s="181"/>
    </row>
    <row r="24" spans="1:10" x14ac:dyDescent="0.25">
      <c r="A24" s="258"/>
      <c r="B24" s="264"/>
      <c r="C24" s="265"/>
      <c r="D24" s="266"/>
      <c r="E24" s="266"/>
      <c r="F24" s="266"/>
      <c r="G24" s="204"/>
      <c r="H24" s="204"/>
      <c r="I24" s="204"/>
      <c r="J24" s="181"/>
    </row>
    <row r="25" spans="1:10" x14ac:dyDescent="0.25">
      <c r="A25" s="209" t="s">
        <v>729</v>
      </c>
      <c r="C25" s="267"/>
      <c r="D25" s="268"/>
      <c r="E25" s="268"/>
      <c r="F25" s="269"/>
      <c r="G25" s="204"/>
      <c r="H25" s="210" t="s">
        <v>730</v>
      </c>
      <c r="J25" s="181"/>
    </row>
    <row r="26" spans="1:10" x14ac:dyDescent="0.25">
      <c r="A26" s="209"/>
      <c r="C26" s="267"/>
      <c r="D26" s="268"/>
      <c r="E26" s="268"/>
      <c r="F26" s="269"/>
      <c r="G26" s="204"/>
      <c r="H26" s="210"/>
      <c r="J26" s="181"/>
    </row>
    <row r="27" spans="1:10" x14ac:dyDescent="0.25">
      <c r="A27" s="211" t="s">
        <v>1737</v>
      </c>
      <c r="C27" s="270"/>
      <c r="D27" s="271"/>
      <c r="E27" s="272"/>
      <c r="F27" s="269"/>
      <c r="G27" s="204"/>
      <c r="H27" s="210" t="s">
        <v>732</v>
      </c>
      <c r="J27" s="181"/>
    </row>
    <row r="28" spans="1:10" x14ac:dyDescent="0.25">
      <c r="A28" s="209"/>
      <c r="C28" s="267"/>
      <c r="D28" s="268"/>
      <c r="E28" s="268"/>
      <c r="F28" s="269"/>
      <c r="G28" s="204"/>
      <c r="H28" s="210"/>
      <c r="J28" s="181"/>
    </row>
    <row r="29" spans="1:10" x14ac:dyDescent="0.25">
      <c r="A29" s="209" t="s">
        <v>733</v>
      </c>
      <c r="C29" s="267"/>
      <c r="D29" s="268"/>
      <c r="F29" s="269"/>
      <c r="G29" s="204"/>
      <c r="H29" s="210" t="s">
        <v>734</v>
      </c>
      <c r="J29" s="181"/>
    </row>
    <row r="30" spans="1:10" x14ac:dyDescent="0.25">
      <c r="A30" s="209"/>
      <c r="C30" s="267"/>
      <c r="D30" s="268"/>
      <c r="E30" s="268"/>
      <c r="F30" s="269"/>
      <c r="G30" s="204"/>
      <c r="H30" s="210"/>
      <c r="J30" s="181"/>
    </row>
    <row r="31" spans="1:10" x14ac:dyDescent="0.25">
      <c r="A31" s="209" t="str">
        <f>[1]основной!A72</f>
        <v>Начальник ОПЭиАР</v>
      </c>
      <c r="C31" s="267"/>
      <c r="D31" s="268"/>
      <c r="E31" s="268"/>
      <c r="F31" s="269"/>
      <c r="G31" s="181"/>
      <c r="H31" s="214" t="str">
        <f>[1]основной!F72</f>
        <v>Е.О. Доморацкая</v>
      </c>
      <c r="J31" s="181"/>
    </row>
  </sheetData>
  <mergeCells count="4">
    <mergeCell ref="A1:F1"/>
    <mergeCell ref="A11:G11"/>
    <mergeCell ref="A12:G12"/>
    <mergeCell ref="A13:G13"/>
  </mergeCells>
  <pageMargins left="0.70866141732283472" right="0.35433070866141736" top="0.43307086614173229" bottom="0.35433070866141736" header="0.31496062992125984" footer="0.31496062992125984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4</vt:i4>
      </vt:variant>
    </vt:vector>
  </HeadingPairs>
  <TitlesOfParts>
    <vt:vector size="10" baseType="lpstr">
      <vt:lpstr>ОСНОВНОЙ0розница1,05,26</vt:lpstr>
      <vt:lpstr>МЯГК.ЭЛЕМ-роз1,05,26</vt:lpstr>
      <vt:lpstr>медицрозн1,05,26</vt:lpstr>
      <vt:lpstr>осн.  роз.</vt:lpstr>
      <vt:lpstr>зап. части роз</vt:lpstr>
      <vt:lpstr>др.насосы роз.</vt:lpstr>
      <vt:lpstr>'зап. части роз'!Заголовки_для_печати</vt:lpstr>
      <vt:lpstr>'медицрозн1,05,26'!Заголовки_для_печати</vt:lpstr>
      <vt:lpstr>'МЯГК.ЭЛЕМ-роз1,05,26'!Заголовки_для_печати</vt:lpstr>
      <vt:lpstr>'ОСНОВНОЙ0розница1,05,26'!Заголовки_для_печати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Степанова Анна Михайловна</dc:creator>
  <cp:lastModifiedBy>Степанова Анна Михайловна</cp:lastModifiedBy>
  <dcterms:created xsi:type="dcterms:W3CDTF">2026-05-04T10:25:18Z</dcterms:created>
  <dcterms:modified xsi:type="dcterms:W3CDTF">2026-05-04T12:52:53Z</dcterms:modified>
</cp:coreProperties>
</file>