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7755" firstSheet="1" activeTab="5"/>
  </bookViews>
  <sheets>
    <sheet name="ОСНОВНОЙ 1,09,26 розница" sheetId="2" r:id="rId1"/>
    <sheet name="МЯГК.ЭЛЕМ-основ1,09,26розница" sheetId="1" r:id="rId2"/>
    <sheet name="медиц розн1,09,26" sheetId="3" r:id="rId3"/>
    <sheet name="осн.  роз." sheetId="4" r:id="rId4"/>
    <sheet name="зап. части роз" sheetId="5" r:id="rId5"/>
    <sheet name="др.насосы роз." sheetId="6" r:id="rId6"/>
  </sheets>
  <externalReferences>
    <externalReference r:id="rId7"/>
  </externalReferences>
  <definedNames>
    <definedName name="_xlnm.Print_Titles" localSheetId="4">'зап. части роз'!$14:$16</definedName>
    <definedName name="_xlnm.Print_Titles" localSheetId="2">'медиц розн1,09,26'!$14:$15</definedName>
    <definedName name="_xlnm.Print_Titles" localSheetId="1">'МЯГК.ЭЛЕМ-основ1,09,26розница'!$15:$16</definedName>
    <definedName name="_xlnm.Print_Titles" localSheetId="0">'ОСНОВНОЙ 1,09,26 розница'!$A:$A,'ОСНОВНОЙ 1,09,26 розница'!$13:$14</definedName>
  </definedNames>
  <calcPr calcId="145621"/>
</workbook>
</file>

<file path=xl/calcChain.xml><?xml version="1.0" encoding="utf-8"?>
<calcChain xmlns="http://schemas.openxmlformats.org/spreadsheetml/2006/main">
  <c r="H29" i="6" l="1"/>
  <c r="A29" i="6"/>
  <c r="E22" i="6"/>
  <c r="F22" i="6" s="1"/>
  <c r="E21" i="6"/>
  <c r="F21" i="6" s="1"/>
  <c r="F20" i="6"/>
  <c r="E20" i="6"/>
  <c r="E19" i="6"/>
  <c r="F19" i="6" s="1"/>
  <c r="G60" i="4"/>
  <c r="G59" i="4"/>
  <c r="G58" i="4"/>
  <c r="G57" i="4"/>
  <c r="G56" i="4"/>
  <c r="G55" i="4"/>
  <c r="G54" i="4"/>
  <c r="G53" i="4"/>
  <c r="G52" i="4"/>
  <c r="G51" i="4"/>
  <c r="T152" i="3" l="1"/>
  <c r="U152" i="3" s="1"/>
  <c r="L152" i="3"/>
  <c r="M152" i="3" s="1"/>
  <c r="N152" i="3" s="1"/>
  <c r="I152" i="3"/>
  <c r="T151" i="3"/>
  <c r="U151" i="3" s="1"/>
  <c r="M151" i="3"/>
  <c r="N151" i="3" s="1"/>
  <c r="L151" i="3"/>
  <c r="I151" i="3"/>
  <c r="U150" i="3"/>
  <c r="T150" i="3"/>
  <c r="L150" i="3"/>
  <c r="M150" i="3" s="1"/>
  <c r="N150" i="3" s="1"/>
  <c r="I150" i="3"/>
  <c r="T149" i="3"/>
  <c r="U149" i="3" s="1"/>
  <c r="M149" i="3"/>
  <c r="N149" i="3" s="1"/>
  <c r="U148" i="3"/>
  <c r="T148" i="3"/>
  <c r="M148" i="3"/>
  <c r="N148" i="3" s="1"/>
  <c r="U147" i="3"/>
  <c r="T147" i="3"/>
  <c r="M147" i="3"/>
  <c r="N147" i="3" s="1"/>
  <c r="T146" i="3"/>
  <c r="U146" i="3" s="1"/>
  <c r="N146" i="3"/>
  <c r="L146" i="3"/>
  <c r="M146" i="3" s="1"/>
  <c r="I146" i="3"/>
  <c r="T145" i="3"/>
  <c r="U145" i="3" s="1"/>
  <c r="M145" i="3"/>
  <c r="N145" i="3" s="1"/>
  <c r="L145" i="3"/>
  <c r="I145" i="3"/>
  <c r="U143" i="3"/>
  <c r="R143" i="3"/>
  <c r="T143" i="3" s="1"/>
  <c r="M143" i="3"/>
  <c r="N143" i="3" s="1"/>
  <c r="L143" i="3"/>
  <c r="I143" i="3"/>
  <c r="R142" i="3"/>
  <c r="T142" i="3" s="1"/>
  <c r="U142" i="3" s="1"/>
  <c r="M142" i="3"/>
  <c r="N142" i="3" s="1"/>
  <c r="L142" i="3"/>
  <c r="I142" i="3"/>
  <c r="R141" i="3"/>
  <c r="T141" i="3" s="1"/>
  <c r="U141" i="3" s="1"/>
  <c r="M141" i="3"/>
  <c r="N141" i="3" s="1"/>
  <c r="L141" i="3"/>
  <c r="I141" i="3"/>
  <c r="R140" i="3"/>
  <c r="T140" i="3" s="1"/>
  <c r="U140" i="3" s="1"/>
  <c r="M140" i="3"/>
  <c r="N140" i="3" s="1"/>
  <c r="L140" i="3"/>
  <c r="I140" i="3"/>
  <c r="U139" i="3"/>
  <c r="R139" i="3"/>
  <c r="T139" i="3" s="1"/>
  <c r="M139" i="3"/>
  <c r="N139" i="3" s="1"/>
  <c r="L139" i="3"/>
  <c r="I139" i="3"/>
  <c r="R138" i="3"/>
  <c r="T138" i="3" s="1"/>
  <c r="U138" i="3" s="1"/>
  <c r="M138" i="3"/>
  <c r="N138" i="3" s="1"/>
  <c r="L138" i="3"/>
  <c r="I138" i="3"/>
  <c r="R137" i="3"/>
  <c r="T137" i="3" s="1"/>
  <c r="U137" i="3" s="1"/>
  <c r="M137" i="3"/>
  <c r="N137" i="3" s="1"/>
  <c r="L137" i="3"/>
  <c r="I137" i="3"/>
  <c r="R136" i="3"/>
  <c r="T136" i="3" s="1"/>
  <c r="U136" i="3" s="1"/>
  <c r="M136" i="3"/>
  <c r="N136" i="3" s="1"/>
  <c r="L136" i="3"/>
  <c r="I136" i="3"/>
  <c r="U135" i="3"/>
  <c r="R135" i="3"/>
  <c r="T135" i="3" s="1"/>
  <c r="M135" i="3"/>
  <c r="N135" i="3" s="1"/>
  <c r="L135" i="3"/>
  <c r="I135" i="3"/>
  <c r="R134" i="3"/>
  <c r="T134" i="3" s="1"/>
  <c r="U134" i="3" s="1"/>
  <c r="M134" i="3"/>
  <c r="N134" i="3" s="1"/>
  <c r="L134" i="3"/>
  <c r="I134" i="3"/>
  <c r="U131" i="3"/>
  <c r="T131" i="3"/>
  <c r="L131" i="3"/>
  <c r="M131" i="3" s="1"/>
  <c r="N131" i="3" s="1"/>
  <c r="I131" i="3"/>
  <c r="T130" i="3"/>
  <c r="U130" i="3" s="1"/>
  <c r="L130" i="3"/>
  <c r="M130" i="3" s="1"/>
  <c r="N130" i="3" s="1"/>
  <c r="I130" i="3"/>
  <c r="T129" i="3"/>
  <c r="U129" i="3" s="1"/>
  <c r="L129" i="3"/>
  <c r="M129" i="3" s="1"/>
  <c r="N129" i="3" s="1"/>
  <c r="I129" i="3"/>
  <c r="T128" i="3"/>
  <c r="U128" i="3" s="1"/>
  <c r="M128" i="3"/>
  <c r="N128" i="3" s="1"/>
  <c r="L128" i="3"/>
  <c r="I128" i="3"/>
  <c r="U127" i="3"/>
  <c r="T127" i="3"/>
  <c r="L127" i="3"/>
  <c r="M127" i="3" s="1"/>
  <c r="N127" i="3" s="1"/>
  <c r="I127" i="3"/>
  <c r="T126" i="3"/>
  <c r="U126" i="3" s="1"/>
  <c r="L126" i="3"/>
  <c r="M126" i="3" s="1"/>
  <c r="N126" i="3" s="1"/>
  <c r="I126" i="3"/>
  <c r="T125" i="3"/>
  <c r="U125" i="3" s="1"/>
  <c r="N125" i="3"/>
  <c r="M125" i="3"/>
  <c r="L125" i="3"/>
  <c r="I125" i="3"/>
  <c r="U124" i="3"/>
  <c r="T124" i="3"/>
  <c r="M124" i="3"/>
  <c r="N124" i="3" s="1"/>
  <c r="L124" i="3"/>
  <c r="I124" i="3"/>
  <c r="U123" i="3"/>
  <c r="T123" i="3"/>
  <c r="L123" i="3"/>
  <c r="M123" i="3" s="1"/>
  <c r="N123" i="3" s="1"/>
  <c r="I123" i="3"/>
  <c r="T122" i="3"/>
  <c r="U122" i="3" s="1"/>
  <c r="L122" i="3"/>
  <c r="M122" i="3" s="1"/>
  <c r="N122" i="3" s="1"/>
  <c r="I122" i="3"/>
  <c r="T120" i="3"/>
  <c r="U120" i="3" s="1"/>
  <c r="N120" i="3"/>
  <c r="M120" i="3"/>
  <c r="L120" i="3"/>
  <c r="I120" i="3"/>
  <c r="U119" i="3"/>
  <c r="T119" i="3"/>
  <c r="M119" i="3"/>
  <c r="N119" i="3" s="1"/>
  <c r="L119" i="3"/>
  <c r="I119" i="3"/>
  <c r="U117" i="3"/>
  <c r="T117" i="3"/>
  <c r="L117" i="3"/>
  <c r="M117" i="3" s="1"/>
  <c r="N117" i="3" s="1"/>
  <c r="I117" i="3"/>
  <c r="T116" i="3"/>
  <c r="U116" i="3" s="1"/>
  <c r="L116" i="3"/>
  <c r="M116" i="3" s="1"/>
  <c r="N116" i="3" s="1"/>
  <c r="I116" i="3"/>
  <c r="T115" i="3"/>
  <c r="U115" i="3" s="1"/>
  <c r="N115" i="3"/>
  <c r="M115" i="3"/>
  <c r="L115" i="3"/>
  <c r="I115" i="3"/>
  <c r="U114" i="3"/>
  <c r="T114" i="3"/>
  <c r="M114" i="3"/>
  <c r="N114" i="3" s="1"/>
  <c r="L114" i="3"/>
  <c r="I114" i="3"/>
  <c r="U113" i="3"/>
  <c r="T113" i="3"/>
  <c r="M113" i="3"/>
  <c r="N113" i="3" s="1"/>
  <c r="L113" i="3"/>
  <c r="I113" i="3"/>
  <c r="T112" i="3"/>
  <c r="U112" i="3" s="1"/>
  <c r="L112" i="3"/>
  <c r="M112" i="3" s="1"/>
  <c r="N112" i="3" s="1"/>
  <c r="I112" i="3"/>
  <c r="T111" i="3"/>
  <c r="U111" i="3" s="1"/>
  <c r="N111" i="3"/>
  <c r="M111" i="3"/>
  <c r="L111" i="3"/>
  <c r="I111" i="3"/>
  <c r="U110" i="3"/>
  <c r="T110" i="3"/>
  <c r="M110" i="3"/>
  <c r="N110" i="3" s="1"/>
  <c r="L110" i="3"/>
  <c r="I110" i="3"/>
  <c r="U108" i="3"/>
  <c r="T108" i="3"/>
  <c r="L108" i="3"/>
  <c r="M108" i="3" s="1"/>
  <c r="N108" i="3" s="1"/>
  <c r="I108" i="3"/>
  <c r="T107" i="3"/>
  <c r="U107" i="3" s="1"/>
  <c r="R107" i="3"/>
  <c r="M107" i="3"/>
  <c r="N107" i="3" s="1"/>
  <c r="L107" i="3"/>
  <c r="I107" i="3"/>
  <c r="T106" i="3"/>
  <c r="U106" i="3" s="1"/>
  <c r="L106" i="3"/>
  <c r="M106" i="3" s="1"/>
  <c r="N106" i="3" s="1"/>
  <c r="I106" i="3"/>
  <c r="R105" i="3"/>
  <c r="L105" i="3"/>
  <c r="M105" i="3" s="1"/>
  <c r="N105" i="3" s="1"/>
  <c r="I105" i="3"/>
  <c r="T104" i="3"/>
  <c r="U104" i="3" s="1"/>
  <c r="N104" i="3"/>
  <c r="M104" i="3"/>
  <c r="L104" i="3"/>
  <c r="I104" i="3"/>
  <c r="R103" i="3"/>
  <c r="N103" i="3"/>
  <c r="M103" i="3"/>
  <c r="L103" i="3"/>
  <c r="I103" i="3"/>
  <c r="U102" i="3"/>
  <c r="T102" i="3"/>
  <c r="M102" i="3"/>
  <c r="N102" i="3" s="1"/>
  <c r="L102" i="3"/>
  <c r="I102" i="3"/>
  <c r="U101" i="3"/>
  <c r="T101" i="3"/>
  <c r="R101" i="3"/>
  <c r="M101" i="3"/>
  <c r="N101" i="3" s="1"/>
  <c r="L101" i="3"/>
  <c r="I101" i="3"/>
  <c r="U100" i="3"/>
  <c r="T100" i="3"/>
  <c r="M100" i="3"/>
  <c r="N100" i="3" s="1"/>
  <c r="L100" i="3"/>
  <c r="I100" i="3"/>
  <c r="T99" i="3"/>
  <c r="U99" i="3" s="1"/>
  <c r="R99" i="3"/>
  <c r="L99" i="3"/>
  <c r="M99" i="3" s="1"/>
  <c r="N99" i="3" s="1"/>
  <c r="I99" i="3"/>
  <c r="T98" i="3"/>
  <c r="U98" i="3" s="1"/>
  <c r="L98" i="3"/>
  <c r="M98" i="3" s="1"/>
  <c r="N98" i="3" s="1"/>
  <c r="I98" i="3"/>
  <c r="R97" i="3"/>
  <c r="L97" i="3"/>
  <c r="M97" i="3" s="1"/>
  <c r="N97" i="3" s="1"/>
  <c r="I97" i="3"/>
  <c r="T96" i="3"/>
  <c r="U96" i="3" s="1"/>
  <c r="N96" i="3"/>
  <c r="M96" i="3"/>
  <c r="L96" i="3"/>
  <c r="I96" i="3"/>
  <c r="R95" i="3"/>
  <c r="N95" i="3"/>
  <c r="M95" i="3"/>
  <c r="L95" i="3"/>
  <c r="I95" i="3"/>
  <c r="U94" i="3"/>
  <c r="T94" i="3"/>
  <c r="M94" i="3"/>
  <c r="N94" i="3" s="1"/>
  <c r="L94" i="3"/>
  <c r="I94" i="3"/>
  <c r="U93" i="3"/>
  <c r="T93" i="3"/>
  <c r="R93" i="3"/>
  <c r="M93" i="3"/>
  <c r="N93" i="3" s="1"/>
  <c r="L93" i="3"/>
  <c r="I93" i="3"/>
  <c r="U92" i="3"/>
  <c r="T92" i="3"/>
  <c r="L92" i="3"/>
  <c r="M92" i="3" s="1"/>
  <c r="N92" i="3" s="1"/>
  <c r="I92" i="3"/>
  <c r="T91" i="3"/>
  <c r="U91" i="3" s="1"/>
  <c r="R91" i="3"/>
  <c r="M91" i="3"/>
  <c r="N91" i="3" s="1"/>
  <c r="L91" i="3"/>
  <c r="I91" i="3"/>
  <c r="T89" i="3"/>
  <c r="U89" i="3" s="1"/>
  <c r="L89" i="3"/>
  <c r="M89" i="3" s="1"/>
  <c r="N89" i="3" s="1"/>
  <c r="I89" i="3"/>
  <c r="T88" i="3"/>
  <c r="U88" i="3" s="1"/>
  <c r="N88" i="3"/>
  <c r="M88" i="3"/>
  <c r="L88" i="3"/>
  <c r="I88" i="3"/>
  <c r="U87" i="3"/>
  <c r="T87" i="3"/>
  <c r="M87" i="3"/>
  <c r="N87" i="3" s="1"/>
  <c r="L87" i="3"/>
  <c r="I87" i="3"/>
  <c r="U86" i="3"/>
  <c r="T86" i="3"/>
  <c r="L86" i="3"/>
  <c r="M86" i="3" s="1"/>
  <c r="N86" i="3" s="1"/>
  <c r="I86" i="3"/>
  <c r="T84" i="3"/>
  <c r="U84" i="3" s="1"/>
  <c r="L84" i="3"/>
  <c r="M84" i="3" s="1"/>
  <c r="N84" i="3" s="1"/>
  <c r="I84" i="3"/>
  <c r="T83" i="3"/>
  <c r="U83" i="3" s="1"/>
  <c r="N83" i="3"/>
  <c r="M83" i="3"/>
  <c r="L83" i="3"/>
  <c r="I83" i="3"/>
  <c r="U82" i="3"/>
  <c r="T82" i="3"/>
  <c r="M82" i="3"/>
  <c r="N82" i="3" s="1"/>
  <c r="L82" i="3"/>
  <c r="I82" i="3"/>
  <c r="U80" i="3"/>
  <c r="T80" i="3"/>
  <c r="M80" i="3"/>
  <c r="N80" i="3" s="1"/>
  <c r="L80" i="3"/>
  <c r="I80" i="3"/>
  <c r="T79" i="3"/>
  <c r="U79" i="3" s="1"/>
  <c r="L79" i="3"/>
  <c r="M79" i="3" s="1"/>
  <c r="N79" i="3" s="1"/>
  <c r="I79" i="3"/>
  <c r="T78" i="3"/>
  <c r="U78" i="3" s="1"/>
  <c r="N78" i="3"/>
  <c r="M78" i="3"/>
  <c r="L78" i="3"/>
  <c r="I78" i="3"/>
  <c r="U77" i="3"/>
  <c r="T77" i="3"/>
  <c r="M77" i="3"/>
  <c r="N77" i="3" s="1"/>
  <c r="L77" i="3"/>
  <c r="I77" i="3"/>
  <c r="U76" i="3"/>
  <c r="T76" i="3"/>
  <c r="L76" i="3"/>
  <c r="M76" i="3" s="1"/>
  <c r="N76" i="3" s="1"/>
  <c r="I76" i="3"/>
  <c r="T75" i="3"/>
  <c r="U75" i="3" s="1"/>
  <c r="L75" i="3"/>
  <c r="M75" i="3" s="1"/>
  <c r="N75" i="3" s="1"/>
  <c r="I75" i="3"/>
  <c r="R73" i="3"/>
  <c r="L73" i="3"/>
  <c r="M73" i="3" s="1"/>
  <c r="N73" i="3" s="1"/>
  <c r="I73" i="3"/>
  <c r="R72" i="3"/>
  <c r="L72" i="3"/>
  <c r="M72" i="3" s="1"/>
  <c r="N72" i="3" s="1"/>
  <c r="I72" i="3"/>
  <c r="R71" i="3"/>
  <c r="L71" i="3"/>
  <c r="M71" i="3" s="1"/>
  <c r="N71" i="3" s="1"/>
  <c r="I71" i="3"/>
  <c r="T70" i="3"/>
  <c r="U70" i="3" s="1"/>
  <c r="N70" i="3"/>
  <c r="M70" i="3"/>
  <c r="L70" i="3"/>
  <c r="I70" i="3"/>
  <c r="U69" i="3"/>
  <c r="T69" i="3"/>
  <c r="M69" i="3"/>
  <c r="N69" i="3" s="1"/>
  <c r="L69" i="3"/>
  <c r="I69" i="3"/>
  <c r="U68" i="3"/>
  <c r="T68" i="3"/>
  <c r="M68" i="3"/>
  <c r="N68" i="3" s="1"/>
  <c r="L68" i="3"/>
  <c r="I68" i="3"/>
  <c r="T67" i="3"/>
  <c r="U67" i="3" s="1"/>
  <c r="L67" i="3"/>
  <c r="M67" i="3" s="1"/>
  <c r="N67" i="3" s="1"/>
  <c r="I67" i="3"/>
  <c r="T65" i="3"/>
  <c r="U65" i="3" s="1"/>
  <c r="N65" i="3"/>
  <c r="M65" i="3"/>
  <c r="L65" i="3"/>
  <c r="I65" i="3"/>
  <c r="U64" i="3"/>
  <c r="T64" i="3"/>
  <c r="M64" i="3"/>
  <c r="N64" i="3" s="1"/>
  <c r="L64" i="3"/>
  <c r="I64" i="3"/>
  <c r="U63" i="3"/>
  <c r="T63" i="3"/>
  <c r="L63" i="3"/>
  <c r="M63" i="3" s="1"/>
  <c r="N63" i="3" s="1"/>
  <c r="I63" i="3"/>
  <c r="T62" i="3"/>
  <c r="U62" i="3" s="1"/>
  <c r="L62" i="3"/>
  <c r="M62" i="3" s="1"/>
  <c r="N62" i="3" s="1"/>
  <c r="I62" i="3"/>
  <c r="T61" i="3"/>
  <c r="U61" i="3" s="1"/>
  <c r="N61" i="3"/>
  <c r="M61" i="3"/>
  <c r="L61" i="3"/>
  <c r="I61" i="3"/>
  <c r="U60" i="3"/>
  <c r="T60" i="3"/>
  <c r="M60" i="3"/>
  <c r="N60" i="3" s="1"/>
  <c r="L60" i="3"/>
  <c r="I60" i="3"/>
  <c r="U58" i="3"/>
  <c r="T58" i="3"/>
  <c r="L58" i="3"/>
  <c r="M58" i="3" s="1"/>
  <c r="N58" i="3" s="1"/>
  <c r="I58" i="3"/>
  <c r="R57" i="3"/>
  <c r="M57" i="3"/>
  <c r="N57" i="3" s="1"/>
  <c r="L57" i="3"/>
  <c r="I57" i="3"/>
  <c r="T56" i="3"/>
  <c r="U56" i="3" s="1"/>
  <c r="L56" i="3"/>
  <c r="M56" i="3" s="1"/>
  <c r="N56" i="3" s="1"/>
  <c r="I56" i="3"/>
  <c r="R55" i="3"/>
  <c r="L55" i="3"/>
  <c r="M55" i="3" s="1"/>
  <c r="N55" i="3" s="1"/>
  <c r="I55" i="3"/>
  <c r="T53" i="3"/>
  <c r="U53" i="3" s="1"/>
  <c r="N53" i="3"/>
  <c r="M53" i="3"/>
  <c r="L53" i="3"/>
  <c r="I53" i="3"/>
  <c r="R52" i="3"/>
  <c r="T52" i="3" s="1"/>
  <c r="M52" i="3"/>
  <c r="N52" i="3" s="1"/>
  <c r="L52" i="3"/>
  <c r="I52" i="3"/>
  <c r="U51" i="3"/>
  <c r="T51" i="3"/>
  <c r="L51" i="3"/>
  <c r="M51" i="3" s="1"/>
  <c r="N51" i="3" s="1"/>
  <c r="I51" i="3"/>
  <c r="T50" i="3"/>
  <c r="U50" i="3" s="1"/>
  <c r="R50" i="3"/>
  <c r="L50" i="3"/>
  <c r="M50" i="3" s="1"/>
  <c r="N50" i="3" s="1"/>
  <c r="I50" i="3"/>
  <c r="T49" i="3"/>
  <c r="U49" i="3" s="1"/>
  <c r="L49" i="3"/>
  <c r="M49" i="3" s="1"/>
  <c r="N49" i="3" s="1"/>
  <c r="I49" i="3"/>
  <c r="R48" i="3"/>
  <c r="L48" i="3"/>
  <c r="M48" i="3" s="1"/>
  <c r="N48" i="3" s="1"/>
  <c r="I48" i="3"/>
  <c r="T47" i="3"/>
  <c r="U47" i="3" s="1"/>
  <c r="M47" i="3"/>
  <c r="N47" i="3" s="1"/>
  <c r="L47" i="3"/>
  <c r="I47" i="3"/>
  <c r="R46" i="3"/>
  <c r="T46" i="3" s="1"/>
  <c r="U46" i="3" s="1"/>
  <c r="M46" i="3"/>
  <c r="N46" i="3" s="1"/>
  <c r="L46" i="3"/>
  <c r="I46" i="3"/>
  <c r="U45" i="3"/>
  <c r="T45" i="3"/>
  <c r="L45" i="3"/>
  <c r="M45" i="3" s="1"/>
  <c r="N45" i="3" s="1"/>
  <c r="I45" i="3"/>
  <c r="T44" i="3"/>
  <c r="U44" i="3" s="1"/>
  <c r="R44" i="3"/>
  <c r="L44" i="3"/>
  <c r="M44" i="3" s="1"/>
  <c r="N44" i="3" s="1"/>
  <c r="I44" i="3"/>
  <c r="T43" i="3"/>
  <c r="U43" i="3" s="1"/>
  <c r="L43" i="3"/>
  <c r="M43" i="3" s="1"/>
  <c r="N43" i="3" s="1"/>
  <c r="I43" i="3"/>
  <c r="R42" i="3"/>
  <c r="L42" i="3"/>
  <c r="M42" i="3" s="1"/>
  <c r="N42" i="3" s="1"/>
  <c r="I42" i="3"/>
  <c r="T41" i="3"/>
  <c r="U41" i="3" s="1"/>
  <c r="L41" i="3"/>
  <c r="M41" i="3" s="1"/>
  <c r="N41" i="3" s="1"/>
  <c r="I41" i="3"/>
  <c r="R40" i="3"/>
  <c r="L40" i="3"/>
  <c r="M40" i="3" s="1"/>
  <c r="N40" i="3" s="1"/>
  <c r="I40" i="3"/>
  <c r="T39" i="3"/>
  <c r="U39" i="3" s="1"/>
  <c r="M39" i="3"/>
  <c r="N39" i="3" s="1"/>
  <c r="L39" i="3"/>
  <c r="I39" i="3"/>
  <c r="R38" i="3"/>
  <c r="T38" i="3" s="1"/>
  <c r="U38" i="3" s="1"/>
  <c r="M38" i="3"/>
  <c r="N38" i="3" s="1"/>
  <c r="L38" i="3"/>
  <c r="I38" i="3"/>
  <c r="U36" i="3"/>
  <c r="T36" i="3"/>
  <c r="L36" i="3"/>
  <c r="M36" i="3" s="1"/>
  <c r="N36" i="3" s="1"/>
  <c r="I36" i="3"/>
  <c r="T35" i="3"/>
  <c r="U35" i="3" s="1"/>
  <c r="R35" i="3"/>
  <c r="L35" i="3"/>
  <c r="M35" i="3" s="1"/>
  <c r="N35" i="3" s="1"/>
  <c r="I35" i="3"/>
  <c r="T34" i="3"/>
  <c r="U34" i="3" s="1"/>
  <c r="L34" i="3"/>
  <c r="M34" i="3" s="1"/>
  <c r="N34" i="3" s="1"/>
  <c r="I34" i="3"/>
  <c r="R33" i="3"/>
  <c r="L33" i="3"/>
  <c r="M33" i="3" s="1"/>
  <c r="N33" i="3" s="1"/>
  <c r="I33" i="3"/>
  <c r="T31" i="3"/>
  <c r="U31" i="3" s="1"/>
  <c r="L31" i="3"/>
  <c r="M31" i="3" s="1"/>
  <c r="N31" i="3" s="1"/>
  <c r="I31" i="3"/>
  <c r="R30" i="3"/>
  <c r="L30" i="3"/>
  <c r="M30" i="3" s="1"/>
  <c r="N30" i="3" s="1"/>
  <c r="I30" i="3"/>
  <c r="T29" i="3"/>
  <c r="U29" i="3" s="1"/>
  <c r="M29" i="3"/>
  <c r="N29" i="3" s="1"/>
  <c r="L29" i="3"/>
  <c r="I29" i="3"/>
  <c r="R28" i="3"/>
  <c r="T28" i="3" s="1"/>
  <c r="U28" i="3" s="1"/>
  <c r="M28" i="3"/>
  <c r="N28" i="3" s="1"/>
  <c r="L28" i="3"/>
  <c r="I28" i="3"/>
  <c r="U27" i="3"/>
  <c r="T27" i="3"/>
  <c r="L27" i="3"/>
  <c r="M27" i="3" s="1"/>
  <c r="N27" i="3" s="1"/>
  <c r="I27" i="3"/>
  <c r="T26" i="3"/>
  <c r="U26" i="3" s="1"/>
  <c r="R26" i="3"/>
  <c r="L26" i="3"/>
  <c r="M26" i="3" s="1"/>
  <c r="N26" i="3" s="1"/>
  <c r="I26" i="3"/>
  <c r="T25" i="3"/>
  <c r="U25" i="3" s="1"/>
  <c r="L25" i="3"/>
  <c r="M25" i="3" s="1"/>
  <c r="N25" i="3" s="1"/>
  <c r="I25" i="3"/>
  <c r="R24" i="3"/>
  <c r="L24" i="3"/>
  <c r="M24" i="3" s="1"/>
  <c r="N24" i="3" s="1"/>
  <c r="I24" i="3"/>
  <c r="T23" i="3"/>
  <c r="U23" i="3" s="1"/>
  <c r="N23" i="3"/>
  <c r="M23" i="3"/>
  <c r="L23" i="3"/>
  <c r="I23" i="3"/>
  <c r="R22" i="3"/>
  <c r="N22" i="3"/>
  <c r="M22" i="3"/>
  <c r="L22" i="3"/>
  <c r="I22" i="3"/>
  <c r="U20" i="3"/>
  <c r="T20" i="3"/>
  <c r="M20" i="3"/>
  <c r="N20" i="3" s="1"/>
  <c r="L20" i="3"/>
  <c r="I20" i="3"/>
  <c r="R19" i="3"/>
  <c r="T19" i="3" s="1"/>
  <c r="U19" i="3" s="1"/>
  <c r="M19" i="3"/>
  <c r="N19" i="3" s="1"/>
  <c r="L19" i="3"/>
  <c r="I19" i="3"/>
  <c r="N17" i="3"/>
  <c r="T17" i="3" s="1"/>
  <c r="U17" i="3" s="1"/>
  <c r="H304" i="2"/>
  <c r="V303" i="2"/>
  <c r="U303" i="2"/>
  <c r="H302" i="2"/>
  <c r="J302" i="2" s="1"/>
  <c r="Q301" i="2"/>
  <c r="O301" i="2"/>
  <c r="K301" i="2"/>
  <c r="P301" i="2" s="1"/>
  <c r="I301" i="2"/>
  <c r="L301" i="2" s="1"/>
  <c r="R301" i="2" s="1"/>
  <c r="H301" i="2"/>
  <c r="J301" i="2" s="1"/>
  <c r="H300" i="2"/>
  <c r="V299" i="2"/>
  <c r="T299" i="2"/>
  <c r="U299" i="2" s="1"/>
  <c r="K299" i="2"/>
  <c r="J299" i="2"/>
  <c r="I299" i="2"/>
  <c r="L299" i="2" s="1"/>
  <c r="R299" i="2" s="1"/>
  <c r="H299" i="2"/>
  <c r="J298" i="2"/>
  <c r="H298" i="2"/>
  <c r="H297" i="2"/>
  <c r="J297" i="2" s="1"/>
  <c r="Q296" i="2"/>
  <c r="O296" i="2"/>
  <c r="L296" i="2"/>
  <c r="R296" i="2" s="1"/>
  <c r="K296" i="2"/>
  <c r="P296" i="2" s="1"/>
  <c r="J296" i="2"/>
  <c r="I296" i="2"/>
  <c r="P295" i="2"/>
  <c r="N295" i="2"/>
  <c r="K295" i="2"/>
  <c r="J295" i="2"/>
  <c r="I295" i="2"/>
  <c r="L295" i="2" s="1"/>
  <c r="T295" i="2" s="1"/>
  <c r="Q294" i="2"/>
  <c r="O294" i="2"/>
  <c r="N294" i="2"/>
  <c r="L294" i="2"/>
  <c r="R294" i="2" s="1"/>
  <c r="K294" i="2"/>
  <c r="P294" i="2" s="1"/>
  <c r="J294" i="2"/>
  <c r="I294" i="2"/>
  <c r="U293" i="2"/>
  <c r="R293" i="2"/>
  <c r="K293" i="2"/>
  <c r="J293" i="2"/>
  <c r="I293" i="2"/>
  <c r="L293" i="2" s="1"/>
  <c r="T293" i="2" s="1"/>
  <c r="V292" i="2"/>
  <c r="U292" i="2"/>
  <c r="J292" i="2"/>
  <c r="H292" i="2"/>
  <c r="V291" i="2"/>
  <c r="U291" i="2"/>
  <c r="N291" i="2"/>
  <c r="K291" i="2"/>
  <c r="J291" i="2"/>
  <c r="I291" i="2"/>
  <c r="L291" i="2" s="1"/>
  <c r="H291" i="2"/>
  <c r="U290" i="2"/>
  <c r="V290" i="2" s="1"/>
  <c r="H290" i="2"/>
  <c r="I289" i="2"/>
  <c r="T288" i="2"/>
  <c r="U288" i="2" s="1"/>
  <c r="H288" i="2"/>
  <c r="J288" i="2" s="1"/>
  <c r="I287" i="2"/>
  <c r="J286" i="2"/>
  <c r="H286" i="2"/>
  <c r="H285" i="2"/>
  <c r="V284" i="2"/>
  <c r="T284" i="2"/>
  <c r="U284" i="2" s="1"/>
  <c r="H284" i="2"/>
  <c r="V283" i="2"/>
  <c r="T283" i="2"/>
  <c r="U283" i="2" s="1"/>
  <c r="H283" i="2"/>
  <c r="V282" i="2"/>
  <c r="T282" i="2"/>
  <c r="U282" i="2" s="1"/>
  <c r="H282" i="2"/>
  <c r="O281" i="2"/>
  <c r="K281" i="2"/>
  <c r="J281" i="2"/>
  <c r="I281" i="2"/>
  <c r="L281" i="2" s="1"/>
  <c r="R281" i="2" s="1"/>
  <c r="V280" i="2"/>
  <c r="U280" i="2"/>
  <c r="H280" i="2"/>
  <c r="J280" i="2" s="1"/>
  <c r="V279" i="2"/>
  <c r="U279" i="2"/>
  <c r="H279" i="2"/>
  <c r="J279" i="2" s="1"/>
  <c r="T278" i="2"/>
  <c r="U278" i="2" s="1"/>
  <c r="J278" i="2"/>
  <c r="H278" i="2"/>
  <c r="K278" i="2" s="1"/>
  <c r="U277" i="2"/>
  <c r="V277" i="2" s="1"/>
  <c r="J277" i="2"/>
  <c r="H277" i="2"/>
  <c r="K277" i="2" s="1"/>
  <c r="U276" i="2"/>
  <c r="L276" i="2"/>
  <c r="T276" i="2" s="1"/>
  <c r="J276" i="2"/>
  <c r="H276" i="2"/>
  <c r="K276" i="2" s="1"/>
  <c r="P275" i="2"/>
  <c r="L275" i="2"/>
  <c r="K275" i="2"/>
  <c r="Q275" i="2" s="1"/>
  <c r="J275" i="2"/>
  <c r="I275" i="2"/>
  <c r="U274" i="2"/>
  <c r="V274" i="2" s="1"/>
  <c r="T273" i="2"/>
  <c r="J273" i="2"/>
  <c r="H273" i="2"/>
  <c r="V272" i="2"/>
  <c r="U272" i="2"/>
  <c r="H271" i="2"/>
  <c r="K270" i="2"/>
  <c r="I270" i="2"/>
  <c r="L270" i="2" s="1"/>
  <c r="R270" i="2" s="1"/>
  <c r="H270" i="2"/>
  <c r="J270" i="2" s="1"/>
  <c r="J269" i="2"/>
  <c r="H269" i="2"/>
  <c r="V268" i="2"/>
  <c r="U268" i="2"/>
  <c r="V266" i="2"/>
  <c r="U266" i="2"/>
  <c r="I266" i="2"/>
  <c r="H264" i="2"/>
  <c r="V263" i="2"/>
  <c r="T263" i="2"/>
  <c r="U263" i="2" s="1"/>
  <c r="K263" i="2"/>
  <c r="J263" i="2"/>
  <c r="I263" i="2"/>
  <c r="L263" i="2" s="1"/>
  <c r="R263" i="2" s="1"/>
  <c r="H263" i="2"/>
  <c r="J262" i="2"/>
  <c r="H262" i="2"/>
  <c r="I261" i="2"/>
  <c r="V260" i="2"/>
  <c r="U260" i="2"/>
  <c r="H260" i="2"/>
  <c r="U259" i="2"/>
  <c r="V259" i="2" s="1"/>
  <c r="H259" i="2"/>
  <c r="K259" i="2" s="1"/>
  <c r="U258" i="2"/>
  <c r="V258" i="2" s="1"/>
  <c r="K258" i="2"/>
  <c r="J258" i="2"/>
  <c r="H258" i="2"/>
  <c r="I258" i="2" s="1"/>
  <c r="V257" i="2"/>
  <c r="U257" i="2"/>
  <c r="K257" i="2"/>
  <c r="J257" i="2"/>
  <c r="I257" i="2"/>
  <c r="H257" i="2"/>
  <c r="V256" i="2"/>
  <c r="U256" i="2"/>
  <c r="H256" i="2"/>
  <c r="I256" i="2" s="1"/>
  <c r="U255" i="2"/>
  <c r="V255" i="2" s="1"/>
  <c r="K255" i="2"/>
  <c r="H255" i="2"/>
  <c r="U254" i="2"/>
  <c r="V254" i="2" s="1"/>
  <c r="I254" i="2"/>
  <c r="H254" i="2"/>
  <c r="V252" i="2"/>
  <c r="U252" i="2"/>
  <c r="H252" i="2"/>
  <c r="I252" i="2" s="1"/>
  <c r="U251" i="2"/>
  <c r="V251" i="2" s="1"/>
  <c r="K251" i="2"/>
  <c r="H251" i="2"/>
  <c r="U249" i="2"/>
  <c r="T249" i="2"/>
  <c r="P248" i="2"/>
  <c r="O248" i="2"/>
  <c r="K248" i="2"/>
  <c r="J248" i="2"/>
  <c r="H248" i="2"/>
  <c r="I248" i="2" s="1"/>
  <c r="L248" i="2" s="1"/>
  <c r="R248" i="2" s="1"/>
  <c r="H247" i="2"/>
  <c r="P246" i="2"/>
  <c r="O246" i="2"/>
  <c r="K246" i="2"/>
  <c r="J246" i="2"/>
  <c r="H246" i="2"/>
  <c r="I246" i="2" s="1"/>
  <c r="L246" i="2" s="1"/>
  <c r="R246" i="2" s="1"/>
  <c r="V245" i="2"/>
  <c r="T245" i="2"/>
  <c r="U245" i="2" s="1"/>
  <c r="R245" i="2"/>
  <c r="Q245" i="2"/>
  <c r="P245" i="2"/>
  <c r="O245" i="2"/>
  <c r="N245" i="2"/>
  <c r="H245" i="2"/>
  <c r="P244" i="2"/>
  <c r="O244" i="2"/>
  <c r="K244" i="2"/>
  <c r="J244" i="2"/>
  <c r="H244" i="2"/>
  <c r="I244" i="2" s="1"/>
  <c r="L244" i="2" s="1"/>
  <c r="R244" i="2" s="1"/>
  <c r="H243" i="2"/>
  <c r="I243" i="2" s="1"/>
  <c r="L243" i="2" s="1"/>
  <c r="U242" i="2"/>
  <c r="T242" i="2"/>
  <c r="K242" i="2"/>
  <c r="P242" i="2" s="1"/>
  <c r="J242" i="2"/>
  <c r="H242" i="2"/>
  <c r="I242" i="2" s="1"/>
  <c r="L242" i="2" s="1"/>
  <c r="R242" i="2" s="1"/>
  <c r="L241" i="2"/>
  <c r="T241" i="2" s="1"/>
  <c r="U241" i="2" s="1"/>
  <c r="I241" i="2"/>
  <c r="H241" i="2"/>
  <c r="T240" i="2"/>
  <c r="R240" i="2"/>
  <c r="Q240" i="2"/>
  <c r="P240" i="2"/>
  <c r="O240" i="2"/>
  <c r="N240" i="2"/>
  <c r="H239" i="2"/>
  <c r="U238" i="2"/>
  <c r="V238" i="2" s="1"/>
  <c r="H238" i="2"/>
  <c r="P237" i="2"/>
  <c r="O237" i="2"/>
  <c r="K237" i="2"/>
  <c r="J237" i="2"/>
  <c r="H237" i="2"/>
  <c r="I237" i="2" s="1"/>
  <c r="L237" i="2" s="1"/>
  <c r="R237" i="2" s="1"/>
  <c r="H236" i="2"/>
  <c r="I236" i="2" s="1"/>
  <c r="L236" i="2" s="1"/>
  <c r="U235" i="2"/>
  <c r="V235" i="2" s="1"/>
  <c r="H235" i="2"/>
  <c r="J235" i="2" s="1"/>
  <c r="V234" i="2"/>
  <c r="U234" i="2"/>
  <c r="K234" i="2"/>
  <c r="J234" i="2"/>
  <c r="I234" i="2"/>
  <c r="H234" i="2"/>
  <c r="V233" i="2"/>
  <c r="U233" i="2"/>
  <c r="J233" i="2"/>
  <c r="I233" i="2"/>
  <c r="H233" i="2"/>
  <c r="K233" i="2" s="1"/>
  <c r="U232" i="2"/>
  <c r="V232" i="2" s="1"/>
  <c r="O232" i="2"/>
  <c r="K232" i="2"/>
  <c r="P232" i="2" s="1"/>
  <c r="J232" i="2"/>
  <c r="I232" i="2"/>
  <c r="L232" i="2" s="1"/>
  <c r="R232" i="2" s="1"/>
  <c r="H232" i="2"/>
  <c r="V231" i="2"/>
  <c r="U231" i="2"/>
  <c r="T231" i="2"/>
  <c r="R231" i="2"/>
  <c r="Q231" i="2"/>
  <c r="P231" i="2"/>
  <c r="O231" i="2"/>
  <c r="L231" i="2"/>
  <c r="K231" i="2"/>
  <c r="H231" i="2"/>
  <c r="J231" i="2" s="1"/>
  <c r="I230" i="2"/>
  <c r="U229" i="2"/>
  <c r="V229" i="2" s="1"/>
  <c r="U228" i="2"/>
  <c r="V228" i="2" s="1"/>
  <c r="V227" i="2"/>
  <c r="U227" i="2"/>
  <c r="V225" i="2"/>
  <c r="U225" i="2"/>
  <c r="K225" i="2"/>
  <c r="J225" i="2"/>
  <c r="I225" i="2"/>
  <c r="H225" i="2"/>
  <c r="I224" i="2"/>
  <c r="H224" i="2"/>
  <c r="U223" i="2"/>
  <c r="V223" i="2" s="1"/>
  <c r="H223" i="2"/>
  <c r="T222" i="2"/>
  <c r="R222" i="2"/>
  <c r="L222" i="2"/>
  <c r="K222" i="2"/>
  <c r="J222" i="2"/>
  <c r="Q222" i="2" s="1"/>
  <c r="I222" i="2"/>
  <c r="I221" i="2"/>
  <c r="H221" i="2"/>
  <c r="U220" i="2"/>
  <c r="V220" i="2" s="1"/>
  <c r="K220" i="2"/>
  <c r="J220" i="2"/>
  <c r="I220" i="2"/>
  <c r="I219" i="2"/>
  <c r="V218" i="2"/>
  <c r="U218" i="2"/>
  <c r="T218" i="2"/>
  <c r="K218" i="2"/>
  <c r="J218" i="2"/>
  <c r="L218" i="2" s="1"/>
  <c r="I218" i="2"/>
  <c r="V217" i="2"/>
  <c r="U217" i="2"/>
  <c r="T217" i="2"/>
  <c r="K217" i="2"/>
  <c r="J217" i="2"/>
  <c r="L217" i="2" s="1"/>
  <c r="I217" i="2"/>
  <c r="V216" i="2"/>
  <c r="U216" i="2"/>
  <c r="T216" i="2"/>
  <c r="K216" i="2"/>
  <c r="J216" i="2"/>
  <c r="L216" i="2" s="1"/>
  <c r="I216" i="2"/>
  <c r="V215" i="2"/>
  <c r="U215" i="2"/>
  <c r="T215" i="2"/>
  <c r="K215" i="2"/>
  <c r="J215" i="2"/>
  <c r="L215" i="2" s="1"/>
  <c r="I215" i="2"/>
  <c r="V214" i="2"/>
  <c r="U214" i="2"/>
  <c r="T214" i="2"/>
  <c r="K214" i="2"/>
  <c r="J214" i="2"/>
  <c r="L214" i="2" s="1"/>
  <c r="I214" i="2"/>
  <c r="I213" i="2"/>
  <c r="V212" i="2"/>
  <c r="U212" i="2"/>
  <c r="V211" i="2"/>
  <c r="U211" i="2"/>
  <c r="I210" i="2"/>
  <c r="T208" i="2"/>
  <c r="O208" i="2"/>
  <c r="K208" i="2"/>
  <c r="P208" i="2" s="1"/>
  <c r="J208" i="2"/>
  <c r="I208" i="2"/>
  <c r="L208" i="2" s="1"/>
  <c r="R208" i="2" s="1"/>
  <c r="H208" i="2"/>
  <c r="V207" i="2"/>
  <c r="U207" i="2"/>
  <c r="T207" i="2"/>
  <c r="R207" i="2"/>
  <c r="Q207" i="2"/>
  <c r="P207" i="2"/>
  <c r="O207" i="2"/>
  <c r="N207" i="2"/>
  <c r="I207" i="2"/>
  <c r="H207" i="2"/>
  <c r="H206" i="2"/>
  <c r="T205" i="2"/>
  <c r="O205" i="2"/>
  <c r="J205" i="2"/>
  <c r="I205" i="2"/>
  <c r="L205" i="2" s="1"/>
  <c r="R205" i="2" s="1"/>
  <c r="H205" i="2"/>
  <c r="K205" i="2" s="1"/>
  <c r="K204" i="2"/>
  <c r="P204" i="2" s="1"/>
  <c r="H204" i="2"/>
  <c r="N203" i="2"/>
  <c r="J203" i="2"/>
  <c r="I203" i="2"/>
  <c r="L203" i="2" s="1"/>
  <c r="T203" i="2" s="1"/>
  <c r="H203" i="2"/>
  <c r="K203" i="2" s="1"/>
  <c r="H202" i="2"/>
  <c r="T201" i="2"/>
  <c r="H201" i="2"/>
  <c r="T200" i="2"/>
  <c r="H200" i="2"/>
  <c r="T199" i="2"/>
  <c r="J199" i="2"/>
  <c r="I199" i="2"/>
  <c r="L199" i="2" s="1"/>
  <c r="R199" i="2" s="1"/>
  <c r="H199" i="2"/>
  <c r="K199" i="2" s="1"/>
  <c r="O199" i="2" s="1"/>
  <c r="P198" i="2"/>
  <c r="K198" i="2"/>
  <c r="H198" i="2"/>
  <c r="R197" i="2"/>
  <c r="N197" i="2"/>
  <c r="J197" i="2"/>
  <c r="I197" i="2"/>
  <c r="L197" i="2" s="1"/>
  <c r="T197" i="2" s="1"/>
  <c r="H197" i="2"/>
  <c r="K197" i="2" s="1"/>
  <c r="H196" i="2"/>
  <c r="T195" i="2"/>
  <c r="O195" i="2"/>
  <c r="J195" i="2"/>
  <c r="I195" i="2"/>
  <c r="L195" i="2" s="1"/>
  <c r="R195" i="2" s="1"/>
  <c r="H195" i="2"/>
  <c r="K195" i="2" s="1"/>
  <c r="K194" i="2"/>
  <c r="H194" i="2"/>
  <c r="I193" i="2"/>
  <c r="H193" i="2"/>
  <c r="V192" i="2"/>
  <c r="U192" i="2"/>
  <c r="J192" i="2"/>
  <c r="I192" i="2"/>
  <c r="H192" i="2"/>
  <c r="K192" i="2" s="1"/>
  <c r="I191" i="2"/>
  <c r="H191" i="2"/>
  <c r="U190" i="2"/>
  <c r="V190" i="2" s="1"/>
  <c r="V189" i="2"/>
  <c r="U189" i="2"/>
  <c r="I188" i="2"/>
  <c r="L188" i="2" s="1"/>
  <c r="T188" i="2" s="1"/>
  <c r="H188" i="2"/>
  <c r="K187" i="2"/>
  <c r="J187" i="2"/>
  <c r="H187" i="2"/>
  <c r="I187" i="2" s="1"/>
  <c r="L187" i="2" s="1"/>
  <c r="H186" i="2"/>
  <c r="T185" i="2"/>
  <c r="O185" i="2"/>
  <c r="K185" i="2"/>
  <c r="P185" i="2" s="1"/>
  <c r="J185" i="2"/>
  <c r="H185" i="2"/>
  <c r="I185" i="2" s="1"/>
  <c r="L185" i="2" s="1"/>
  <c r="R185" i="2" s="1"/>
  <c r="V184" i="2"/>
  <c r="U184" i="2"/>
  <c r="K184" i="2"/>
  <c r="H184" i="2"/>
  <c r="U183" i="2"/>
  <c r="V183" i="2" s="1"/>
  <c r="I183" i="2"/>
  <c r="L183" i="2" s="1"/>
  <c r="R183" i="2" s="1"/>
  <c r="H183" i="2"/>
  <c r="K182" i="2"/>
  <c r="P182" i="2" s="1"/>
  <c r="J182" i="2"/>
  <c r="H182" i="2"/>
  <c r="I182" i="2" s="1"/>
  <c r="L182" i="2" s="1"/>
  <c r="H181" i="2"/>
  <c r="T180" i="2"/>
  <c r="P180" i="2"/>
  <c r="O180" i="2"/>
  <c r="K180" i="2"/>
  <c r="J180" i="2"/>
  <c r="H180" i="2"/>
  <c r="I180" i="2" s="1"/>
  <c r="L180" i="2" s="1"/>
  <c r="R180" i="2" s="1"/>
  <c r="V179" i="2"/>
  <c r="U179" i="2"/>
  <c r="H179" i="2"/>
  <c r="T178" i="2"/>
  <c r="R178" i="2"/>
  <c r="Q178" i="2"/>
  <c r="P178" i="2"/>
  <c r="O178" i="2"/>
  <c r="N178" i="2"/>
  <c r="I178" i="2"/>
  <c r="Q177" i="2"/>
  <c r="O177" i="2"/>
  <c r="N177" i="2"/>
  <c r="K177" i="2"/>
  <c r="P177" i="2" s="1"/>
  <c r="J177" i="2"/>
  <c r="I177" i="2"/>
  <c r="L177" i="2" s="1"/>
  <c r="T176" i="2"/>
  <c r="O176" i="2"/>
  <c r="N176" i="2"/>
  <c r="K176" i="2"/>
  <c r="Q176" i="2" s="1"/>
  <c r="J176" i="2"/>
  <c r="I176" i="2"/>
  <c r="L176" i="2" s="1"/>
  <c r="R176" i="2" s="1"/>
  <c r="T175" i="2"/>
  <c r="L175" i="2"/>
  <c r="R175" i="2" s="1"/>
  <c r="K175" i="2"/>
  <c r="O175" i="2" s="1"/>
  <c r="J175" i="2"/>
  <c r="I175" i="2"/>
  <c r="P174" i="2"/>
  <c r="L174" i="2"/>
  <c r="K174" i="2"/>
  <c r="J174" i="2"/>
  <c r="I174" i="2"/>
  <c r="Q173" i="2"/>
  <c r="O173" i="2"/>
  <c r="N173" i="2"/>
  <c r="K173" i="2"/>
  <c r="P173" i="2" s="1"/>
  <c r="J173" i="2"/>
  <c r="I173" i="2"/>
  <c r="L173" i="2" s="1"/>
  <c r="O172" i="2"/>
  <c r="N172" i="2"/>
  <c r="K172" i="2"/>
  <c r="Q172" i="2" s="1"/>
  <c r="J172" i="2"/>
  <c r="I172" i="2"/>
  <c r="L172" i="2" s="1"/>
  <c r="R172" i="2" s="1"/>
  <c r="T171" i="2"/>
  <c r="L171" i="2"/>
  <c r="R171" i="2" s="1"/>
  <c r="K171" i="2"/>
  <c r="J171" i="2"/>
  <c r="I171" i="2"/>
  <c r="U170" i="2"/>
  <c r="V170" i="2" s="1"/>
  <c r="T170" i="2"/>
  <c r="R170" i="2"/>
  <c r="Q170" i="2"/>
  <c r="O170" i="2"/>
  <c r="T169" i="2"/>
  <c r="L169" i="2"/>
  <c r="R169" i="2" s="1"/>
  <c r="K169" i="2"/>
  <c r="O169" i="2" s="1"/>
  <c r="J169" i="2"/>
  <c r="I169" i="2"/>
  <c r="P168" i="2"/>
  <c r="L168" i="2"/>
  <c r="K168" i="2"/>
  <c r="J168" i="2"/>
  <c r="I168" i="2"/>
  <c r="Q167" i="2"/>
  <c r="N167" i="2"/>
  <c r="L167" i="2"/>
  <c r="K167" i="2"/>
  <c r="P167" i="2" s="1"/>
  <c r="J167" i="2"/>
  <c r="I167" i="2"/>
  <c r="T166" i="2"/>
  <c r="R166" i="2"/>
  <c r="O166" i="2"/>
  <c r="N166" i="2"/>
  <c r="K166" i="2"/>
  <c r="Q166" i="2" s="1"/>
  <c r="J166" i="2"/>
  <c r="I166" i="2"/>
  <c r="L166" i="2" s="1"/>
  <c r="U165" i="2"/>
  <c r="T165" i="2"/>
  <c r="R165" i="2"/>
  <c r="Q165" i="2"/>
  <c r="P165" i="2"/>
  <c r="O165" i="2"/>
  <c r="N165" i="2"/>
  <c r="U164" i="2"/>
  <c r="V164" i="2" s="1"/>
  <c r="T164" i="2"/>
  <c r="R164" i="2"/>
  <c r="Q164" i="2"/>
  <c r="P164" i="2"/>
  <c r="O164" i="2"/>
  <c r="N164" i="2"/>
  <c r="I164" i="2"/>
  <c r="T163" i="2"/>
  <c r="R163" i="2"/>
  <c r="O163" i="2"/>
  <c r="N163" i="2"/>
  <c r="K163" i="2"/>
  <c r="Q163" i="2" s="1"/>
  <c r="J163" i="2"/>
  <c r="I163" i="2"/>
  <c r="L163" i="2" s="1"/>
  <c r="K162" i="2"/>
  <c r="J162" i="2"/>
  <c r="I162" i="2"/>
  <c r="L162" i="2" s="1"/>
  <c r="P161" i="2"/>
  <c r="K161" i="2"/>
  <c r="J161" i="2"/>
  <c r="I161" i="2"/>
  <c r="L161" i="2" s="1"/>
  <c r="Q160" i="2"/>
  <c r="O160" i="2"/>
  <c r="L160" i="2"/>
  <c r="R160" i="2" s="1"/>
  <c r="K160" i="2"/>
  <c r="P160" i="2" s="1"/>
  <c r="J160" i="2"/>
  <c r="I160" i="2"/>
  <c r="R159" i="2"/>
  <c r="P159" i="2"/>
  <c r="N159" i="2"/>
  <c r="K159" i="2"/>
  <c r="J159" i="2"/>
  <c r="I159" i="2"/>
  <c r="L159" i="2" s="1"/>
  <c r="T159" i="2" s="1"/>
  <c r="U159" i="2" s="1"/>
  <c r="Q158" i="2"/>
  <c r="O158" i="2"/>
  <c r="L158" i="2"/>
  <c r="R158" i="2" s="1"/>
  <c r="K158" i="2"/>
  <c r="N158" i="2" s="1"/>
  <c r="J158" i="2"/>
  <c r="I158" i="2"/>
  <c r="R157" i="2"/>
  <c r="P157" i="2"/>
  <c r="N157" i="2"/>
  <c r="K157" i="2"/>
  <c r="J157" i="2"/>
  <c r="I157" i="2"/>
  <c r="L157" i="2" s="1"/>
  <c r="T157" i="2" s="1"/>
  <c r="U157" i="2" s="1"/>
  <c r="Q156" i="2"/>
  <c r="O156" i="2"/>
  <c r="L156" i="2"/>
  <c r="R156" i="2" s="1"/>
  <c r="K156" i="2"/>
  <c r="P156" i="2" s="1"/>
  <c r="J156" i="2"/>
  <c r="I156" i="2"/>
  <c r="U155" i="2"/>
  <c r="V155" i="2" s="1"/>
  <c r="V154" i="2"/>
  <c r="U154" i="2"/>
  <c r="I154" i="2"/>
  <c r="V153" i="2"/>
  <c r="U153" i="2"/>
  <c r="K153" i="2"/>
  <c r="I153" i="2"/>
  <c r="U152" i="2"/>
  <c r="V152" i="2" s="1"/>
  <c r="I152" i="2"/>
  <c r="R151" i="2"/>
  <c r="P151" i="2"/>
  <c r="N151" i="2"/>
  <c r="K151" i="2"/>
  <c r="J151" i="2"/>
  <c r="I151" i="2"/>
  <c r="L151" i="2" s="1"/>
  <c r="T151" i="2" s="1"/>
  <c r="U151" i="2" s="1"/>
  <c r="Q150" i="2"/>
  <c r="O150" i="2"/>
  <c r="L150" i="2"/>
  <c r="R150" i="2" s="1"/>
  <c r="K150" i="2"/>
  <c r="N150" i="2" s="1"/>
  <c r="J150" i="2"/>
  <c r="I150" i="2"/>
  <c r="R149" i="2"/>
  <c r="P149" i="2"/>
  <c r="N149" i="2"/>
  <c r="K149" i="2"/>
  <c r="J149" i="2"/>
  <c r="I149" i="2"/>
  <c r="L149" i="2" s="1"/>
  <c r="T149" i="2" s="1"/>
  <c r="U149" i="2" s="1"/>
  <c r="Q148" i="2"/>
  <c r="O148" i="2"/>
  <c r="L148" i="2"/>
  <c r="R148" i="2" s="1"/>
  <c r="K148" i="2"/>
  <c r="P148" i="2" s="1"/>
  <c r="J148" i="2"/>
  <c r="I148" i="2"/>
  <c r="R147" i="2"/>
  <c r="P147" i="2"/>
  <c r="N147" i="2"/>
  <c r="K147" i="2"/>
  <c r="J147" i="2"/>
  <c r="I147" i="2"/>
  <c r="L147" i="2" s="1"/>
  <c r="T147" i="2" s="1"/>
  <c r="U147" i="2" s="1"/>
  <c r="Q146" i="2"/>
  <c r="O146" i="2"/>
  <c r="L146" i="2"/>
  <c r="R146" i="2" s="1"/>
  <c r="K146" i="2"/>
  <c r="N146" i="2" s="1"/>
  <c r="J146" i="2"/>
  <c r="I146" i="2"/>
  <c r="O145" i="2"/>
  <c r="L145" i="2"/>
  <c r="T145" i="2" s="1"/>
  <c r="U145" i="2" s="1"/>
  <c r="K145" i="2"/>
  <c r="Q145" i="2" s="1"/>
  <c r="J145" i="2"/>
  <c r="I145" i="2"/>
  <c r="K144" i="2"/>
  <c r="N144" i="2" s="1"/>
  <c r="J144" i="2"/>
  <c r="I144" i="2"/>
  <c r="L144" i="2" s="1"/>
  <c r="Q143" i="2"/>
  <c r="O143" i="2"/>
  <c r="N143" i="2"/>
  <c r="L143" i="2"/>
  <c r="T143" i="2" s="1"/>
  <c r="K143" i="2"/>
  <c r="P143" i="2" s="1"/>
  <c r="J143" i="2"/>
  <c r="I143" i="2"/>
  <c r="N142" i="2"/>
  <c r="K142" i="2"/>
  <c r="P142" i="2" s="1"/>
  <c r="J142" i="2"/>
  <c r="I142" i="2"/>
  <c r="L142" i="2" s="1"/>
  <c r="Q141" i="2"/>
  <c r="O141" i="2"/>
  <c r="L141" i="2"/>
  <c r="T141" i="2" s="1"/>
  <c r="K141" i="2"/>
  <c r="P141" i="2" s="1"/>
  <c r="J141" i="2"/>
  <c r="I141" i="2"/>
  <c r="U140" i="2"/>
  <c r="V140" i="2" s="1"/>
  <c r="T140" i="2"/>
  <c r="R140" i="2"/>
  <c r="Q140" i="2"/>
  <c r="P140" i="2"/>
  <c r="O140" i="2"/>
  <c r="N140" i="2"/>
  <c r="T139" i="2"/>
  <c r="U139" i="2" s="1"/>
  <c r="V139" i="2" s="1"/>
  <c r="R139" i="2"/>
  <c r="Q139" i="2"/>
  <c r="P139" i="2"/>
  <c r="O139" i="2"/>
  <c r="N139" i="2"/>
  <c r="N138" i="2"/>
  <c r="K138" i="2"/>
  <c r="P138" i="2" s="1"/>
  <c r="J138" i="2"/>
  <c r="I138" i="2"/>
  <c r="L138" i="2" s="1"/>
  <c r="T137" i="2"/>
  <c r="Q137" i="2"/>
  <c r="O137" i="2"/>
  <c r="L137" i="2"/>
  <c r="R137" i="2" s="1"/>
  <c r="K137" i="2"/>
  <c r="P137" i="2" s="1"/>
  <c r="J137" i="2"/>
  <c r="I137" i="2"/>
  <c r="U136" i="2"/>
  <c r="V136" i="2" s="1"/>
  <c r="T136" i="2"/>
  <c r="R136" i="2"/>
  <c r="Q136" i="2"/>
  <c r="P136" i="2"/>
  <c r="O136" i="2"/>
  <c r="N136" i="2"/>
  <c r="I136" i="2"/>
  <c r="N135" i="2"/>
  <c r="K135" i="2"/>
  <c r="P135" i="2" s="1"/>
  <c r="J135" i="2"/>
  <c r="I135" i="2"/>
  <c r="L135" i="2" s="1"/>
  <c r="T134" i="2"/>
  <c r="Q134" i="2"/>
  <c r="O134" i="2"/>
  <c r="L134" i="2"/>
  <c r="R134" i="2" s="1"/>
  <c r="K134" i="2"/>
  <c r="P134" i="2" s="1"/>
  <c r="J134" i="2"/>
  <c r="I134" i="2"/>
  <c r="K133" i="2"/>
  <c r="N133" i="2" s="1"/>
  <c r="J133" i="2"/>
  <c r="I133" i="2"/>
  <c r="L133" i="2" s="1"/>
  <c r="Q132" i="2"/>
  <c r="O132" i="2"/>
  <c r="N132" i="2"/>
  <c r="L132" i="2"/>
  <c r="T132" i="2" s="1"/>
  <c r="K132" i="2"/>
  <c r="P132" i="2" s="1"/>
  <c r="J132" i="2"/>
  <c r="I132" i="2"/>
  <c r="N131" i="2"/>
  <c r="K131" i="2"/>
  <c r="P131" i="2" s="1"/>
  <c r="J131" i="2"/>
  <c r="I131" i="2"/>
  <c r="L131" i="2" s="1"/>
  <c r="Q130" i="2"/>
  <c r="O130" i="2"/>
  <c r="L130" i="2"/>
  <c r="T130" i="2" s="1"/>
  <c r="K130" i="2"/>
  <c r="P130" i="2" s="1"/>
  <c r="J130" i="2"/>
  <c r="I130" i="2"/>
  <c r="K129" i="2"/>
  <c r="N129" i="2" s="1"/>
  <c r="J129" i="2"/>
  <c r="I129" i="2"/>
  <c r="L129" i="2" s="1"/>
  <c r="V128" i="2"/>
  <c r="U128" i="2"/>
  <c r="K127" i="2"/>
  <c r="N127" i="2" s="1"/>
  <c r="J127" i="2"/>
  <c r="I127" i="2"/>
  <c r="L127" i="2" s="1"/>
  <c r="V126" i="2"/>
  <c r="U126" i="2"/>
  <c r="L126" i="2"/>
  <c r="K126" i="2"/>
  <c r="J126" i="2"/>
  <c r="I126" i="2"/>
  <c r="K125" i="2"/>
  <c r="N125" i="2" s="1"/>
  <c r="J125" i="2"/>
  <c r="I125" i="2"/>
  <c r="L125" i="2" s="1"/>
  <c r="Q124" i="2"/>
  <c r="O124" i="2"/>
  <c r="N124" i="2"/>
  <c r="L124" i="2"/>
  <c r="T124" i="2" s="1"/>
  <c r="K124" i="2"/>
  <c r="P124" i="2" s="1"/>
  <c r="J124" i="2"/>
  <c r="I124" i="2"/>
  <c r="K123" i="2"/>
  <c r="P123" i="2" s="1"/>
  <c r="J123" i="2"/>
  <c r="I123" i="2"/>
  <c r="L123" i="2" s="1"/>
  <c r="Q122" i="2"/>
  <c r="O122" i="2"/>
  <c r="L122" i="2"/>
  <c r="T122" i="2" s="1"/>
  <c r="K122" i="2"/>
  <c r="P122" i="2" s="1"/>
  <c r="J122" i="2"/>
  <c r="I122" i="2"/>
  <c r="U121" i="2"/>
  <c r="V121" i="2" s="1"/>
  <c r="K121" i="2"/>
  <c r="J121" i="2"/>
  <c r="I121" i="2"/>
  <c r="L121" i="2" s="1"/>
  <c r="Q120" i="2"/>
  <c r="O120" i="2"/>
  <c r="L120" i="2"/>
  <c r="T120" i="2" s="1"/>
  <c r="K120" i="2"/>
  <c r="P120" i="2" s="1"/>
  <c r="J120" i="2"/>
  <c r="I120" i="2"/>
  <c r="K119" i="2"/>
  <c r="N119" i="2" s="1"/>
  <c r="J119" i="2"/>
  <c r="I119" i="2"/>
  <c r="L119" i="2" s="1"/>
  <c r="Q118" i="2"/>
  <c r="O118" i="2"/>
  <c r="N118" i="2"/>
  <c r="L118" i="2"/>
  <c r="T118" i="2" s="1"/>
  <c r="K118" i="2"/>
  <c r="P118" i="2" s="1"/>
  <c r="J118" i="2"/>
  <c r="I118" i="2"/>
  <c r="K117" i="2"/>
  <c r="P117" i="2" s="1"/>
  <c r="J117" i="2"/>
  <c r="I117" i="2"/>
  <c r="L117" i="2" s="1"/>
  <c r="Q116" i="2"/>
  <c r="O116" i="2"/>
  <c r="L116" i="2"/>
  <c r="T116" i="2" s="1"/>
  <c r="K116" i="2"/>
  <c r="P116" i="2" s="1"/>
  <c r="J116" i="2"/>
  <c r="I116" i="2"/>
  <c r="K115" i="2"/>
  <c r="N115" i="2" s="1"/>
  <c r="J115" i="2"/>
  <c r="I115" i="2"/>
  <c r="L115" i="2" s="1"/>
  <c r="K114" i="2"/>
  <c r="N114" i="2" s="1"/>
  <c r="J114" i="2"/>
  <c r="I114" i="2"/>
  <c r="L114" i="2" s="1"/>
  <c r="K113" i="2"/>
  <c r="N113" i="2" s="1"/>
  <c r="J113" i="2"/>
  <c r="I113" i="2"/>
  <c r="L113" i="2" s="1"/>
  <c r="I112" i="2"/>
  <c r="H112" i="2"/>
  <c r="U111" i="2"/>
  <c r="V111" i="2" s="1"/>
  <c r="J111" i="2"/>
  <c r="I111" i="2"/>
  <c r="V110" i="2"/>
  <c r="U110" i="2"/>
  <c r="K110" i="2"/>
  <c r="J110" i="2"/>
  <c r="I110" i="2"/>
  <c r="V109" i="2"/>
  <c r="U109" i="2"/>
  <c r="J109" i="2"/>
  <c r="I109" i="2"/>
  <c r="U108" i="2"/>
  <c r="V108" i="2" s="1"/>
  <c r="K108" i="2"/>
  <c r="J108" i="2"/>
  <c r="I108" i="2"/>
  <c r="P107" i="2"/>
  <c r="N107" i="2"/>
  <c r="K107" i="2"/>
  <c r="T107" i="2" s="1"/>
  <c r="J107" i="2"/>
  <c r="O107" i="2" s="1"/>
  <c r="I107" i="2"/>
  <c r="V106" i="2"/>
  <c r="U106" i="2"/>
  <c r="K106" i="2"/>
  <c r="I106" i="2"/>
  <c r="U105" i="2"/>
  <c r="V105" i="2" s="1"/>
  <c r="K105" i="2"/>
  <c r="J105" i="2"/>
  <c r="I105" i="2"/>
  <c r="U104" i="2"/>
  <c r="V104" i="2" s="1"/>
  <c r="K104" i="2"/>
  <c r="J104" i="2"/>
  <c r="I104" i="2"/>
  <c r="U103" i="2"/>
  <c r="V103" i="2" s="1"/>
  <c r="K103" i="2"/>
  <c r="J103" i="2"/>
  <c r="I103" i="2"/>
  <c r="U102" i="2"/>
  <c r="V102" i="2" s="1"/>
  <c r="K102" i="2"/>
  <c r="J102" i="2"/>
  <c r="I102" i="2"/>
  <c r="U101" i="2"/>
  <c r="V101" i="2" s="1"/>
  <c r="K101" i="2"/>
  <c r="J101" i="2"/>
  <c r="I101" i="2"/>
  <c r="U100" i="2"/>
  <c r="V100" i="2" s="1"/>
  <c r="K100" i="2"/>
  <c r="J100" i="2"/>
  <c r="I100" i="2"/>
  <c r="U99" i="2"/>
  <c r="V99" i="2" s="1"/>
  <c r="K99" i="2"/>
  <c r="J99" i="2"/>
  <c r="I99" i="2"/>
  <c r="U98" i="2"/>
  <c r="V98" i="2" s="1"/>
  <c r="K98" i="2"/>
  <c r="J98" i="2"/>
  <c r="I98" i="2"/>
  <c r="U97" i="2"/>
  <c r="V97" i="2" s="1"/>
  <c r="K97" i="2"/>
  <c r="J97" i="2"/>
  <c r="I97" i="2"/>
  <c r="U96" i="2"/>
  <c r="V96" i="2" s="1"/>
  <c r="K96" i="2"/>
  <c r="J96" i="2"/>
  <c r="I96" i="2"/>
  <c r="H95" i="2"/>
  <c r="I95" i="2" s="1"/>
  <c r="V94" i="2"/>
  <c r="U94" i="2"/>
  <c r="L94" i="2"/>
  <c r="K94" i="2"/>
  <c r="J94" i="2"/>
  <c r="I94" i="2"/>
  <c r="H93" i="2"/>
  <c r="I93" i="2" s="1"/>
  <c r="V92" i="2"/>
  <c r="U92" i="2"/>
  <c r="L92" i="2"/>
  <c r="K92" i="2"/>
  <c r="J92" i="2"/>
  <c r="I92" i="2"/>
  <c r="U91" i="2"/>
  <c r="V91" i="2" s="1"/>
  <c r="K91" i="2"/>
  <c r="J91" i="2"/>
  <c r="I91" i="2"/>
  <c r="L91" i="2" s="1"/>
  <c r="V90" i="2"/>
  <c r="U90" i="2"/>
  <c r="L90" i="2"/>
  <c r="K90" i="2"/>
  <c r="J90" i="2"/>
  <c r="I90" i="2"/>
  <c r="U89" i="2"/>
  <c r="V89" i="2" s="1"/>
  <c r="K89" i="2"/>
  <c r="J89" i="2"/>
  <c r="I89" i="2"/>
  <c r="L89" i="2" s="1"/>
  <c r="U87" i="2"/>
  <c r="V87" i="2" s="1"/>
  <c r="K87" i="2"/>
  <c r="J87" i="2"/>
  <c r="I87" i="2"/>
  <c r="U86" i="2"/>
  <c r="V86" i="2" s="1"/>
  <c r="K86" i="2"/>
  <c r="J86" i="2"/>
  <c r="I86" i="2"/>
  <c r="R85" i="2"/>
  <c r="L85" i="2"/>
  <c r="K85" i="2"/>
  <c r="T85" i="2" s="1"/>
  <c r="J85" i="2"/>
  <c r="O85" i="2" s="1"/>
  <c r="I85" i="2"/>
  <c r="U84" i="2"/>
  <c r="V84" i="2" s="1"/>
  <c r="K84" i="2"/>
  <c r="J84" i="2"/>
  <c r="I84" i="2"/>
  <c r="U83" i="2"/>
  <c r="V83" i="2" s="1"/>
  <c r="K83" i="2"/>
  <c r="J83" i="2"/>
  <c r="I83" i="2"/>
  <c r="U82" i="2"/>
  <c r="V82" i="2" s="1"/>
  <c r="K82" i="2"/>
  <c r="J82" i="2"/>
  <c r="I82" i="2"/>
  <c r="V80" i="2"/>
  <c r="U80" i="2"/>
  <c r="U79" i="2"/>
  <c r="V79" i="2" s="1"/>
  <c r="K79" i="2"/>
  <c r="J79" i="2"/>
  <c r="I79" i="2"/>
  <c r="U78" i="2"/>
  <c r="V78" i="2" s="1"/>
  <c r="K78" i="2"/>
  <c r="J78" i="2"/>
  <c r="I78" i="2"/>
  <c r="K77" i="2"/>
  <c r="T77" i="2" s="1"/>
  <c r="I77" i="2"/>
  <c r="H77" i="2"/>
  <c r="J77" i="2" s="1"/>
  <c r="N77" i="2" s="1"/>
  <c r="U76" i="2"/>
  <c r="V76" i="2" s="1"/>
  <c r="K76" i="2"/>
  <c r="J76" i="2"/>
  <c r="I76" i="2"/>
  <c r="U75" i="2"/>
  <c r="V75" i="2" s="1"/>
  <c r="K75" i="2"/>
  <c r="J75" i="2"/>
  <c r="I75" i="2"/>
  <c r="U74" i="2"/>
  <c r="V74" i="2" s="1"/>
  <c r="K74" i="2"/>
  <c r="J74" i="2"/>
  <c r="I74" i="2"/>
  <c r="V72" i="2"/>
  <c r="U72" i="2"/>
  <c r="K72" i="2"/>
  <c r="J72" i="2"/>
  <c r="I72" i="2"/>
  <c r="V71" i="2"/>
  <c r="U71" i="2"/>
  <c r="K71" i="2"/>
  <c r="J71" i="2"/>
  <c r="I71" i="2"/>
  <c r="V70" i="2"/>
  <c r="U70" i="2"/>
  <c r="I70" i="2"/>
  <c r="V69" i="2"/>
  <c r="U69" i="2"/>
  <c r="K69" i="2"/>
  <c r="J69" i="2"/>
  <c r="I69" i="2"/>
  <c r="V68" i="2"/>
  <c r="U68" i="2"/>
  <c r="K68" i="2"/>
  <c r="J68" i="2"/>
  <c r="I68" i="2"/>
  <c r="V67" i="2"/>
  <c r="U67" i="2"/>
  <c r="K67" i="2"/>
  <c r="J67" i="2"/>
  <c r="I67" i="2"/>
  <c r="V66" i="2"/>
  <c r="U66" i="2"/>
  <c r="K66" i="2"/>
  <c r="J66" i="2"/>
  <c r="I66" i="2"/>
  <c r="V65" i="2"/>
  <c r="U65" i="2"/>
  <c r="K65" i="2"/>
  <c r="J65" i="2"/>
  <c r="I65" i="2"/>
  <c r="U64" i="2"/>
  <c r="V64" i="2" s="1"/>
  <c r="K64" i="2"/>
  <c r="J64" i="2"/>
  <c r="I64" i="2"/>
  <c r="V63" i="2"/>
  <c r="U63" i="2"/>
  <c r="K63" i="2"/>
  <c r="J63" i="2"/>
  <c r="I63" i="2"/>
  <c r="I62" i="2"/>
  <c r="V61" i="2"/>
  <c r="U61" i="2"/>
  <c r="T61" i="2"/>
  <c r="V60" i="2"/>
  <c r="U60" i="2"/>
  <c r="T60" i="2"/>
  <c r="K60" i="2"/>
  <c r="J60" i="2"/>
  <c r="L60" i="2" s="1"/>
  <c r="I60" i="2"/>
  <c r="V59" i="2"/>
  <c r="U59" i="2"/>
  <c r="T59" i="2"/>
  <c r="K59" i="2"/>
  <c r="J59" i="2"/>
  <c r="L59" i="2" s="1"/>
  <c r="I59" i="2"/>
  <c r="V58" i="2"/>
  <c r="U58" i="2"/>
  <c r="T58" i="2"/>
  <c r="K58" i="2"/>
  <c r="J58" i="2"/>
  <c r="L58" i="2" s="1"/>
  <c r="I58" i="2"/>
  <c r="V57" i="2"/>
  <c r="U57" i="2"/>
  <c r="T57" i="2"/>
  <c r="K57" i="2"/>
  <c r="J57" i="2"/>
  <c r="L57" i="2" s="1"/>
  <c r="I57" i="2"/>
  <c r="V56" i="2"/>
  <c r="U56" i="2"/>
  <c r="T56" i="2"/>
  <c r="K56" i="2"/>
  <c r="J56" i="2"/>
  <c r="L56" i="2" s="1"/>
  <c r="I56" i="2"/>
  <c r="V55" i="2"/>
  <c r="U55" i="2"/>
  <c r="T55" i="2"/>
  <c r="K55" i="2"/>
  <c r="J55" i="2"/>
  <c r="L55" i="2" s="1"/>
  <c r="I55" i="2"/>
  <c r="V54" i="2"/>
  <c r="U54" i="2"/>
  <c r="M54" i="2"/>
  <c r="O54" i="2" s="1"/>
  <c r="Q54" i="2" s="1"/>
  <c r="K54" i="2"/>
  <c r="N54" i="2" s="1"/>
  <c r="J54" i="2"/>
  <c r="L54" i="2" s="1"/>
  <c r="I54" i="2"/>
  <c r="T53" i="2"/>
  <c r="U53" i="2" s="1"/>
  <c r="V53" i="2" s="1"/>
  <c r="J53" i="2"/>
  <c r="L53" i="2" s="1"/>
  <c r="I53" i="2"/>
  <c r="K53" i="2" s="1"/>
  <c r="T52" i="2"/>
  <c r="K52" i="2"/>
  <c r="J52" i="2"/>
  <c r="L52" i="2" s="1"/>
  <c r="I52" i="2"/>
  <c r="T51" i="2"/>
  <c r="U51" i="2" s="1"/>
  <c r="V51" i="2" s="1"/>
  <c r="J51" i="2"/>
  <c r="L51" i="2" s="1"/>
  <c r="I51" i="2"/>
  <c r="K51" i="2" s="1"/>
  <c r="T50" i="2"/>
  <c r="K50" i="2"/>
  <c r="J50" i="2"/>
  <c r="L50" i="2" s="1"/>
  <c r="I50" i="2"/>
  <c r="T49" i="2"/>
  <c r="U49" i="2" s="1"/>
  <c r="V49" i="2" s="1"/>
  <c r="J49" i="2"/>
  <c r="L49" i="2" s="1"/>
  <c r="I49" i="2"/>
  <c r="K49" i="2" s="1"/>
  <c r="T48" i="2"/>
  <c r="K48" i="2"/>
  <c r="J48" i="2"/>
  <c r="L48" i="2" s="1"/>
  <c r="I48" i="2"/>
  <c r="I47" i="2"/>
  <c r="V46" i="2"/>
  <c r="U46" i="2"/>
  <c r="T46" i="2"/>
  <c r="L46" i="2"/>
  <c r="K46" i="2"/>
  <c r="J46" i="2"/>
  <c r="I46" i="2"/>
  <c r="V45" i="2"/>
  <c r="U45" i="2"/>
  <c r="T45" i="2"/>
  <c r="L45" i="2"/>
  <c r="K45" i="2"/>
  <c r="J45" i="2"/>
  <c r="I45" i="2"/>
  <c r="I44" i="2"/>
  <c r="T43" i="2"/>
  <c r="U43" i="2" s="1"/>
  <c r="K43" i="2"/>
  <c r="J43" i="2"/>
  <c r="I43" i="2"/>
  <c r="U42" i="2"/>
  <c r="V42" i="2" s="1"/>
  <c r="T42" i="2"/>
  <c r="L42" i="2"/>
  <c r="K42" i="2"/>
  <c r="J42" i="2"/>
  <c r="I42" i="2"/>
  <c r="U41" i="2"/>
  <c r="V41" i="2" s="1"/>
  <c r="T41" i="2"/>
  <c r="L41" i="2"/>
  <c r="K41" i="2"/>
  <c r="J41" i="2"/>
  <c r="I41" i="2"/>
  <c r="U40" i="2"/>
  <c r="V40" i="2" s="1"/>
  <c r="T40" i="2"/>
  <c r="L40" i="2"/>
  <c r="K40" i="2"/>
  <c r="J40" i="2"/>
  <c r="I40" i="2"/>
  <c r="U39" i="2"/>
  <c r="V39" i="2" s="1"/>
  <c r="T39" i="2"/>
  <c r="L39" i="2"/>
  <c r="K39" i="2"/>
  <c r="J39" i="2"/>
  <c r="I39" i="2"/>
  <c r="K38" i="2"/>
  <c r="I38" i="2"/>
  <c r="T37" i="2"/>
  <c r="J37" i="2"/>
  <c r="L37" i="2" s="1"/>
  <c r="I37" i="2"/>
  <c r="K37" i="2" s="1"/>
  <c r="T36" i="2"/>
  <c r="U36" i="2" s="1"/>
  <c r="J36" i="2"/>
  <c r="L36" i="2" s="1"/>
  <c r="I36" i="2"/>
  <c r="K36" i="2" s="1"/>
  <c r="T35" i="2"/>
  <c r="J35" i="2"/>
  <c r="L35" i="2" s="1"/>
  <c r="I35" i="2"/>
  <c r="K35" i="2" s="1"/>
  <c r="T34" i="2"/>
  <c r="U34" i="2" s="1"/>
  <c r="J34" i="2"/>
  <c r="L34" i="2" s="1"/>
  <c r="I34" i="2"/>
  <c r="K34" i="2" s="1"/>
  <c r="T33" i="2"/>
  <c r="K33" i="2"/>
  <c r="J33" i="2"/>
  <c r="I33" i="2"/>
  <c r="T32" i="2"/>
  <c r="U32" i="2" s="1"/>
  <c r="L32" i="2"/>
  <c r="K32" i="2"/>
  <c r="J32" i="2"/>
  <c r="I32" i="2"/>
  <c r="V31" i="2"/>
  <c r="T31" i="2"/>
  <c r="U31" i="2" s="1"/>
  <c r="L31" i="2"/>
  <c r="J31" i="2"/>
  <c r="I31" i="2"/>
  <c r="K31" i="2" s="1"/>
  <c r="T30" i="2"/>
  <c r="U30" i="2" s="1"/>
  <c r="O30" i="2"/>
  <c r="M30" i="2"/>
  <c r="L30" i="2"/>
  <c r="K30" i="2"/>
  <c r="N30" i="2" s="1"/>
  <c r="P30" i="2" s="1"/>
  <c r="J30" i="2"/>
  <c r="I30" i="2"/>
  <c r="T29" i="2"/>
  <c r="U29" i="2" s="1"/>
  <c r="L29" i="2"/>
  <c r="K29" i="2"/>
  <c r="J29" i="2"/>
  <c r="I29" i="2"/>
  <c r="V28" i="2"/>
  <c r="T28" i="2"/>
  <c r="U28" i="2" s="1"/>
  <c r="K28" i="2"/>
  <c r="J28" i="2"/>
  <c r="I28" i="2"/>
  <c r="V27" i="2"/>
  <c r="U27" i="2"/>
  <c r="T27" i="2"/>
  <c r="K27" i="2"/>
  <c r="J27" i="2"/>
  <c r="I27" i="2"/>
  <c r="T26" i="2"/>
  <c r="U26" i="2" s="1"/>
  <c r="V26" i="2" s="1"/>
  <c r="J26" i="2"/>
  <c r="I26" i="2"/>
  <c r="K26" i="2" s="1"/>
  <c r="U25" i="2"/>
  <c r="T25" i="2"/>
  <c r="K25" i="2"/>
  <c r="J25" i="2"/>
  <c r="I25" i="2"/>
  <c r="V24" i="2"/>
  <c r="T24" i="2"/>
  <c r="U24" i="2" s="1"/>
  <c r="K24" i="2"/>
  <c r="J24" i="2"/>
  <c r="I24" i="2"/>
  <c r="V23" i="2"/>
  <c r="U23" i="2"/>
  <c r="T23" i="2"/>
  <c r="K23" i="2"/>
  <c r="J23" i="2"/>
  <c r="I23" i="2"/>
  <c r="T22" i="2"/>
  <c r="U22" i="2" s="1"/>
  <c r="V22" i="2" s="1"/>
  <c r="J22" i="2"/>
  <c r="I22" i="2"/>
  <c r="K22" i="2" s="1"/>
  <c r="U21" i="2"/>
  <c r="T21" i="2"/>
  <c r="K21" i="2"/>
  <c r="J21" i="2"/>
  <c r="I21" i="2"/>
  <c r="V20" i="2"/>
  <c r="T20" i="2"/>
  <c r="U20" i="2" s="1"/>
  <c r="J20" i="2"/>
  <c r="I20" i="2"/>
  <c r="T19" i="2"/>
  <c r="U19" i="2" s="1"/>
  <c r="V19" i="2" s="1"/>
  <c r="J19" i="2"/>
  <c r="I19" i="2"/>
  <c r="V18" i="2"/>
  <c r="T18" i="2"/>
  <c r="U18" i="2" s="1"/>
  <c r="J18" i="2"/>
  <c r="I18" i="2"/>
  <c r="T17" i="2"/>
  <c r="J17" i="2"/>
  <c r="I17" i="2"/>
  <c r="V16" i="2"/>
  <c r="T16" i="2"/>
  <c r="U16" i="2" s="1"/>
  <c r="J16" i="2"/>
  <c r="I16" i="2"/>
  <c r="R428" i="1"/>
  <c r="S428" i="1" s="1"/>
  <c r="T428" i="1" s="1"/>
  <c r="Q428" i="1"/>
  <c r="N428" i="1"/>
  <c r="R427" i="1"/>
  <c r="S427" i="1" s="1"/>
  <c r="Q427" i="1"/>
  <c r="N427" i="1"/>
  <c r="R426" i="1"/>
  <c r="S426" i="1" s="1"/>
  <c r="T426" i="1" s="1"/>
  <c r="Q426" i="1"/>
  <c r="N426" i="1"/>
  <c r="R425" i="1"/>
  <c r="S425" i="1" s="1"/>
  <c r="Q425" i="1"/>
  <c r="N425" i="1"/>
  <c r="R424" i="1"/>
  <c r="S424" i="1" s="1"/>
  <c r="T424" i="1" s="1"/>
  <c r="Q424" i="1"/>
  <c r="N424" i="1"/>
  <c r="R423" i="1"/>
  <c r="S423" i="1" s="1"/>
  <c r="Q423" i="1"/>
  <c r="N423" i="1"/>
  <c r="R422" i="1"/>
  <c r="S422" i="1" s="1"/>
  <c r="T422" i="1" s="1"/>
  <c r="Q422" i="1"/>
  <c r="N422" i="1"/>
  <c r="R421" i="1"/>
  <c r="S421" i="1" s="1"/>
  <c r="Q421" i="1"/>
  <c r="N421" i="1"/>
  <c r="R420" i="1"/>
  <c r="S420" i="1" s="1"/>
  <c r="T420" i="1" s="1"/>
  <c r="Q420" i="1"/>
  <c r="N420" i="1"/>
  <c r="R419" i="1"/>
  <c r="S419" i="1" s="1"/>
  <c r="Q419" i="1"/>
  <c r="N419" i="1"/>
  <c r="R418" i="1"/>
  <c r="S418" i="1" s="1"/>
  <c r="T418" i="1" s="1"/>
  <c r="Q418" i="1"/>
  <c r="N418" i="1"/>
  <c r="R417" i="1"/>
  <c r="S417" i="1" s="1"/>
  <c r="Q417" i="1"/>
  <c r="N417" i="1"/>
  <c r="R416" i="1"/>
  <c r="S416" i="1" s="1"/>
  <c r="T416" i="1" s="1"/>
  <c r="Q416" i="1"/>
  <c r="N416" i="1"/>
  <c r="R415" i="1"/>
  <c r="S415" i="1" s="1"/>
  <c r="Q415" i="1"/>
  <c r="N415" i="1"/>
  <c r="R414" i="1"/>
  <c r="S414" i="1" s="1"/>
  <c r="T414" i="1" s="1"/>
  <c r="Q414" i="1"/>
  <c r="N414" i="1"/>
  <c r="R413" i="1"/>
  <c r="S413" i="1" s="1"/>
  <c r="Q413" i="1"/>
  <c r="N413" i="1"/>
  <c r="R412" i="1"/>
  <c r="S412" i="1" s="1"/>
  <c r="T412" i="1" s="1"/>
  <c r="Q412" i="1"/>
  <c r="N412" i="1"/>
  <c r="R411" i="1"/>
  <c r="S411" i="1" s="1"/>
  <c r="Q411" i="1"/>
  <c r="P411" i="1"/>
  <c r="N411" i="1"/>
  <c r="R410" i="1"/>
  <c r="Q410" i="1"/>
  <c r="P410" i="1"/>
  <c r="O410" i="1"/>
  <c r="N410" i="1"/>
  <c r="R409" i="1"/>
  <c r="Q409" i="1"/>
  <c r="P409" i="1"/>
  <c r="O409" i="1"/>
  <c r="N409" i="1"/>
  <c r="S408" i="1"/>
  <c r="T408" i="1" s="1"/>
  <c r="T407" i="1"/>
  <c r="S407" i="1"/>
  <c r="S406" i="1"/>
  <c r="T406" i="1" s="1"/>
  <c r="R406" i="1"/>
  <c r="Q406" i="1"/>
  <c r="R405" i="1"/>
  <c r="S405" i="1" s="1"/>
  <c r="T405" i="1" s="1"/>
  <c r="Q405" i="1"/>
  <c r="R404" i="1"/>
  <c r="Q404" i="1"/>
  <c r="R403" i="1"/>
  <c r="S403" i="1" s="1"/>
  <c r="Q403" i="1"/>
  <c r="S402" i="1"/>
  <c r="T402" i="1" s="1"/>
  <c r="R402" i="1"/>
  <c r="Q402" i="1"/>
  <c r="R401" i="1"/>
  <c r="S401" i="1" s="1"/>
  <c r="T401" i="1" s="1"/>
  <c r="Q401" i="1"/>
  <c r="R400" i="1"/>
  <c r="Q400" i="1"/>
  <c r="R399" i="1"/>
  <c r="S399" i="1" s="1"/>
  <c r="Q399" i="1"/>
  <c r="S398" i="1"/>
  <c r="T398" i="1" s="1"/>
  <c r="R398" i="1"/>
  <c r="Q398" i="1"/>
  <c r="R397" i="1"/>
  <c r="S397" i="1" s="1"/>
  <c r="T397" i="1" s="1"/>
  <c r="Q397" i="1"/>
  <c r="R396" i="1"/>
  <c r="Q396" i="1"/>
  <c r="S394" i="1"/>
  <c r="T394" i="1" s="1"/>
  <c r="R394" i="1"/>
  <c r="Q394" i="1"/>
  <c r="R393" i="1"/>
  <c r="S393" i="1" s="1"/>
  <c r="T393" i="1" s="1"/>
  <c r="Q393" i="1"/>
  <c r="R392" i="1"/>
  <c r="Q392" i="1"/>
  <c r="R391" i="1"/>
  <c r="S391" i="1" s="1"/>
  <c r="Q391" i="1"/>
  <c r="S390" i="1"/>
  <c r="T390" i="1" s="1"/>
  <c r="R390" i="1"/>
  <c r="Q390" i="1"/>
  <c r="R389" i="1"/>
  <c r="S389" i="1" s="1"/>
  <c r="T389" i="1" s="1"/>
  <c r="Q389" i="1"/>
  <c r="R388" i="1"/>
  <c r="Q388" i="1"/>
  <c r="R387" i="1"/>
  <c r="S387" i="1" s="1"/>
  <c r="Q387" i="1"/>
  <c r="S386" i="1"/>
  <c r="T386" i="1" s="1"/>
  <c r="R386" i="1"/>
  <c r="Q386" i="1"/>
  <c r="R385" i="1"/>
  <c r="S385" i="1" s="1"/>
  <c r="T385" i="1" s="1"/>
  <c r="Q385" i="1"/>
  <c r="R384" i="1"/>
  <c r="Q384" i="1"/>
  <c r="R383" i="1"/>
  <c r="S383" i="1" s="1"/>
  <c r="Q383" i="1"/>
  <c r="S382" i="1"/>
  <c r="T382" i="1" s="1"/>
  <c r="R382" i="1"/>
  <c r="Q382" i="1"/>
  <c r="R381" i="1"/>
  <c r="S381" i="1" s="1"/>
  <c r="T381" i="1" s="1"/>
  <c r="Q381" i="1"/>
  <c r="R380" i="1"/>
  <c r="Q380" i="1"/>
  <c r="S379" i="1"/>
  <c r="T379" i="1" s="1"/>
  <c r="R378" i="1"/>
  <c r="Q378" i="1"/>
  <c r="R377" i="1"/>
  <c r="S377" i="1" s="1"/>
  <c r="Q377" i="1"/>
  <c r="S376" i="1"/>
  <c r="T376" i="1" s="1"/>
  <c r="R375" i="1"/>
  <c r="S375" i="1" s="1"/>
  <c r="Q375" i="1"/>
  <c r="S374" i="1"/>
  <c r="T374" i="1" s="1"/>
  <c r="R374" i="1"/>
  <c r="Q374" i="1"/>
  <c r="R373" i="1"/>
  <c r="S373" i="1" s="1"/>
  <c r="T373" i="1" s="1"/>
  <c r="Q373" i="1"/>
  <c r="R372" i="1"/>
  <c r="Q372" i="1"/>
  <c r="R371" i="1"/>
  <c r="S371" i="1" s="1"/>
  <c r="Q371" i="1"/>
  <c r="S370" i="1"/>
  <c r="T370" i="1" s="1"/>
  <c r="R369" i="1"/>
  <c r="S369" i="1" s="1"/>
  <c r="Q369" i="1"/>
  <c r="S368" i="1"/>
  <c r="T368" i="1" s="1"/>
  <c r="R368" i="1"/>
  <c r="Q368" i="1"/>
  <c r="R367" i="1"/>
  <c r="S367" i="1" s="1"/>
  <c r="T367" i="1" s="1"/>
  <c r="Q367" i="1"/>
  <c r="R366" i="1"/>
  <c r="Q366" i="1"/>
  <c r="R365" i="1"/>
  <c r="S365" i="1" s="1"/>
  <c r="Q365" i="1"/>
  <c r="S364" i="1"/>
  <c r="T364" i="1" s="1"/>
  <c r="R364" i="1"/>
  <c r="Q364" i="1"/>
  <c r="T363" i="1"/>
  <c r="R363" i="1"/>
  <c r="S363" i="1" s="1"/>
  <c r="Q363" i="1"/>
  <c r="R362" i="1"/>
  <c r="Q362" i="1"/>
  <c r="R361" i="1"/>
  <c r="Q361" i="1"/>
  <c r="T359" i="1"/>
  <c r="S359" i="1"/>
  <c r="T358" i="1"/>
  <c r="S358" i="1"/>
  <c r="R358" i="1"/>
  <c r="Q358" i="1"/>
  <c r="T357" i="1"/>
  <c r="R357" i="1"/>
  <c r="S357" i="1" s="1"/>
  <c r="Q357" i="1"/>
  <c r="R356" i="1"/>
  <c r="Q356" i="1"/>
  <c r="S355" i="1"/>
  <c r="T355" i="1" s="1"/>
  <c r="S353" i="1"/>
  <c r="R353" i="1"/>
  <c r="Q353" i="1"/>
  <c r="T352" i="1"/>
  <c r="S352" i="1"/>
  <c r="R352" i="1"/>
  <c r="Q352" i="1"/>
  <c r="T351" i="1"/>
  <c r="R351" i="1"/>
  <c r="S351" i="1" s="1"/>
  <c r="Q351" i="1"/>
  <c r="S349" i="1"/>
  <c r="R349" i="1"/>
  <c r="Q349" i="1"/>
  <c r="T348" i="1"/>
  <c r="S348" i="1"/>
  <c r="R348" i="1"/>
  <c r="Q348" i="1"/>
  <c r="T347" i="1"/>
  <c r="R347" i="1"/>
  <c r="S347" i="1" s="1"/>
  <c r="Q347" i="1"/>
  <c r="R346" i="1"/>
  <c r="Q346" i="1"/>
  <c r="R345" i="1"/>
  <c r="S345" i="1" s="1"/>
  <c r="Q345" i="1"/>
  <c r="T344" i="1"/>
  <c r="S344" i="1"/>
  <c r="R344" i="1"/>
  <c r="Q344" i="1"/>
  <c r="R343" i="1"/>
  <c r="S343" i="1" s="1"/>
  <c r="T343" i="1" s="1"/>
  <c r="Q343" i="1"/>
  <c r="R342" i="1"/>
  <c r="Q342" i="1"/>
  <c r="S341" i="1"/>
  <c r="R341" i="1"/>
  <c r="Q341" i="1"/>
  <c r="T340" i="1"/>
  <c r="S340" i="1"/>
  <c r="S339" i="1"/>
  <c r="T339" i="1" s="1"/>
  <c r="R338" i="1"/>
  <c r="Q338" i="1"/>
  <c r="S336" i="1"/>
  <c r="T336" i="1" s="1"/>
  <c r="R336" i="1"/>
  <c r="Q336" i="1"/>
  <c r="T335" i="1"/>
  <c r="R335" i="1"/>
  <c r="S335" i="1" s="1"/>
  <c r="Q335" i="1"/>
  <c r="R334" i="1"/>
  <c r="Q334" i="1"/>
  <c r="S333" i="1"/>
  <c r="R333" i="1"/>
  <c r="Q333" i="1"/>
  <c r="R331" i="1"/>
  <c r="S331" i="1" s="1"/>
  <c r="T331" i="1" s="1"/>
  <c r="Q331" i="1"/>
  <c r="R330" i="1"/>
  <c r="Q330" i="1"/>
  <c r="T328" i="1"/>
  <c r="S328" i="1"/>
  <c r="T326" i="1"/>
  <c r="S326" i="1"/>
  <c r="R325" i="1"/>
  <c r="S325" i="1" s="1"/>
  <c r="Q325" i="1"/>
  <c r="T324" i="1"/>
  <c r="S324" i="1"/>
  <c r="R324" i="1"/>
  <c r="Q324" i="1"/>
  <c r="R323" i="1"/>
  <c r="S323" i="1" s="1"/>
  <c r="T323" i="1" s="1"/>
  <c r="Q323" i="1"/>
  <c r="R322" i="1"/>
  <c r="Q322" i="1"/>
  <c r="S321" i="1"/>
  <c r="R321" i="1"/>
  <c r="Q321" i="1"/>
  <c r="T320" i="1"/>
  <c r="S320" i="1"/>
  <c r="R320" i="1"/>
  <c r="Q320" i="1"/>
  <c r="T319" i="1"/>
  <c r="S319" i="1"/>
  <c r="S318" i="1"/>
  <c r="T318" i="1" s="1"/>
  <c r="R318" i="1"/>
  <c r="Q318" i="1"/>
  <c r="R316" i="1"/>
  <c r="Q316" i="1"/>
  <c r="R315" i="1"/>
  <c r="S315" i="1" s="1"/>
  <c r="Q315" i="1"/>
  <c r="T314" i="1"/>
  <c r="S314" i="1"/>
  <c r="R314" i="1"/>
  <c r="Q314" i="1"/>
  <c r="R312" i="1"/>
  <c r="Q312" i="1"/>
  <c r="S311" i="1"/>
  <c r="R311" i="1"/>
  <c r="Q311" i="1"/>
  <c r="T310" i="1"/>
  <c r="S310" i="1"/>
  <c r="R310" i="1"/>
  <c r="Q310" i="1"/>
  <c r="T309" i="1"/>
  <c r="S309" i="1"/>
  <c r="R309" i="1"/>
  <c r="Q309" i="1"/>
  <c r="R308" i="1"/>
  <c r="Q308" i="1"/>
  <c r="S307" i="1"/>
  <c r="T307" i="1" s="1"/>
  <c r="R306" i="1"/>
  <c r="Q306" i="1"/>
  <c r="S305" i="1"/>
  <c r="R305" i="1"/>
  <c r="Q305" i="1"/>
  <c r="T304" i="1"/>
  <c r="S304" i="1"/>
  <c r="R304" i="1"/>
  <c r="Q304" i="1"/>
  <c r="R303" i="1"/>
  <c r="Q303" i="1"/>
  <c r="T301" i="1"/>
  <c r="S301" i="1"/>
  <c r="S300" i="1"/>
  <c r="T300" i="1" s="1"/>
  <c r="T299" i="1"/>
  <c r="S299" i="1"/>
  <c r="T298" i="1"/>
  <c r="S298" i="1"/>
  <c r="T296" i="1"/>
  <c r="S296" i="1"/>
  <c r="R296" i="1"/>
  <c r="Q296" i="1"/>
  <c r="R295" i="1"/>
  <c r="Q295" i="1"/>
  <c r="S294" i="1"/>
  <c r="R294" i="1"/>
  <c r="T294" i="1" s="1"/>
  <c r="Q294" i="1"/>
  <c r="T293" i="1"/>
  <c r="S293" i="1"/>
  <c r="R293" i="1"/>
  <c r="Q293" i="1"/>
  <c r="T292" i="1"/>
  <c r="S292" i="1"/>
  <c r="R292" i="1"/>
  <c r="Q292" i="1"/>
  <c r="R291" i="1"/>
  <c r="Q291" i="1"/>
  <c r="S290" i="1"/>
  <c r="R290" i="1"/>
  <c r="T290" i="1" s="1"/>
  <c r="Q290" i="1"/>
  <c r="T289" i="1"/>
  <c r="S289" i="1"/>
  <c r="R289" i="1"/>
  <c r="Q289" i="1"/>
  <c r="T288" i="1"/>
  <c r="S288" i="1"/>
  <c r="R288" i="1"/>
  <c r="Q288" i="1"/>
  <c r="R287" i="1"/>
  <c r="Q287" i="1"/>
  <c r="S286" i="1"/>
  <c r="R286" i="1"/>
  <c r="T286" i="1" s="1"/>
  <c r="Q286" i="1"/>
  <c r="T285" i="1"/>
  <c r="S285" i="1"/>
  <c r="R285" i="1"/>
  <c r="Q285" i="1"/>
  <c r="R283" i="1"/>
  <c r="Q283" i="1"/>
  <c r="S282" i="1"/>
  <c r="R282" i="1"/>
  <c r="T282" i="1" s="1"/>
  <c r="Q282" i="1"/>
  <c r="T281" i="1"/>
  <c r="S281" i="1"/>
  <c r="R281" i="1"/>
  <c r="Q281" i="1"/>
  <c r="T280" i="1"/>
  <c r="S280" i="1"/>
  <c r="T279" i="1"/>
  <c r="S279" i="1"/>
  <c r="T277" i="1"/>
  <c r="S277" i="1"/>
  <c r="S276" i="1"/>
  <c r="R276" i="1"/>
  <c r="T276" i="1" s="1"/>
  <c r="Q276" i="1"/>
  <c r="T275" i="1"/>
  <c r="S275" i="1"/>
  <c r="R275" i="1"/>
  <c r="Q275" i="1"/>
  <c r="R273" i="1"/>
  <c r="Q273" i="1"/>
  <c r="S272" i="1"/>
  <c r="R272" i="1"/>
  <c r="Q272" i="1"/>
  <c r="T271" i="1"/>
  <c r="S271" i="1"/>
  <c r="R271" i="1"/>
  <c r="Q271" i="1"/>
  <c r="T270" i="1"/>
  <c r="S270" i="1"/>
  <c r="R270" i="1"/>
  <c r="Q270" i="1"/>
  <c r="R269" i="1"/>
  <c r="Q269" i="1"/>
  <c r="S268" i="1"/>
  <c r="R268" i="1"/>
  <c r="Q268" i="1"/>
  <c r="T267" i="1"/>
  <c r="S267" i="1"/>
  <c r="S266" i="1"/>
  <c r="R266" i="1"/>
  <c r="T266" i="1" s="1"/>
  <c r="Q266" i="1"/>
  <c r="T265" i="1"/>
  <c r="S265" i="1"/>
  <c r="R265" i="1"/>
  <c r="Q265" i="1"/>
  <c r="T264" i="1"/>
  <c r="S264" i="1"/>
  <c r="R264" i="1"/>
  <c r="Q264" i="1"/>
  <c r="R263" i="1"/>
  <c r="Q263" i="1"/>
  <c r="S261" i="1"/>
  <c r="T261" i="1" s="1"/>
  <c r="R261" i="1"/>
  <c r="Q261" i="1"/>
  <c r="T260" i="1"/>
  <c r="S260" i="1"/>
  <c r="R260" i="1"/>
  <c r="Q260" i="1"/>
  <c r="R259" i="1"/>
  <c r="Q259" i="1"/>
  <c r="R258" i="1"/>
  <c r="S258" i="1" s="1"/>
  <c r="Q258" i="1"/>
  <c r="T257" i="1"/>
  <c r="S257" i="1"/>
  <c r="R257" i="1"/>
  <c r="Q257" i="1"/>
  <c r="T256" i="1"/>
  <c r="S256" i="1"/>
  <c r="R256" i="1"/>
  <c r="Q256" i="1"/>
  <c r="R255" i="1"/>
  <c r="Q255" i="1"/>
  <c r="S254" i="1"/>
  <c r="R254" i="1"/>
  <c r="Q254" i="1"/>
  <c r="S253" i="1"/>
  <c r="T253" i="1" s="1"/>
  <c r="R253" i="1"/>
  <c r="Q253" i="1"/>
  <c r="T252" i="1"/>
  <c r="R252" i="1"/>
  <c r="S252" i="1" s="1"/>
  <c r="Q252" i="1"/>
  <c r="R251" i="1"/>
  <c r="Q251" i="1"/>
  <c r="S250" i="1"/>
  <c r="R250" i="1"/>
  <c r="Q250" i="1"/>
  <c r="S249" i="1"/>
  <c r="T249" i="1" s="1"/>
  <c r="R249" i="1"/>
  <c r="Q249" i="1"/>
  <c r="T248" i="1"/>
  <c r="R248" i="1"/>
  <c r="S248" i="1" s="1"/>
  <c r="Q248" i="1"/>
  <c r="R247" i="1"/>
  <c r="Q247" i="1"/>
  <c r="S246" i="1"/>
  <c r="T246" i="1" s="1"/>
  <c r="S245" i="1"/>
  <c r="T245" i="1" s="1"/>
  <c r="T244" i="1"/>
  <c r="S244" i="1"/>
  <c r="T243" i="1"/>
  <c r="S243" i="1"/>
  <c r="R243" i="1"/>
  <c r="Q243" i="1"/>
  <c r="R242" i="1"/>
  <c r="S242" i="1" s="1"/>
  <c r="T242" i="1" s="1"/>
  <c r="Q242" i="1"/>
  <c r="R241" i="1"/>
  <c r="Q241" i="1"/>
  <c r="R240" i="1"/>
  <c r="S240" i="1" s="1"/>
  <c r="Q240" i="1"/>
  <c r="T239" i="1"/>
  <c r="S239" i="1"/>
  <c r="R239" i="1"/>
  <c r="Q239" i="1"/>
  <c r="R238" i="1"/>
  <c r="S238" i="1" s="1"/>
  <c r="T238" i="1" s="1"/>
  <c r="Q238" i="1"/>
  <c r="R237" i="1"/>
  <c r="Q237" i="1"/>
  <c r="R236" i="1"/>
  <c r="Q236" i="1"/>
  <c r="T235" i="1"/>
  <c r="S235" i="1"/>
  <c r="R235" i="1"/>
  <c r="Q235" i="1"/>
  <c r="R234" i="1"/>
  <c r="S234" i="1" s="1"/>
  <c r="T234" i="1" s="1"/>
  <c r="Q234" i="1"/>
  <c r="S233" i="1"/>
  <c r="T233" i="1" s="1"/>
  <c r="T232" i="1"/>
  <c r="S232" i="1"/>
  <c r="S231" i="1"/>
  <c r="T231" i="1" s="1"/>
  <c r="R231" i="1"/>
  <c r="Q231" i="1"/>
  <c r="T230" i="1"/>
  <c r="R230" i="1"/>
  <c r="S230" i="1" s="1"/>
  <c r="Q230" i="1"/>
  <c r="S228" i="1"/>
  <c r="R228" i="1"/>
  <c r="Q228" i="1"/>
  <c r="S227" i="1"/>
  <c r="T227" i="1" s="1"/>
  <c r="R227" i="1"/>
  <c r="Q227" i="1"/>
  <c r="R225" i="1"/>
  <c r="Q225" i="1"/>
  <c r="R224" i="1"/>
  <c r="Q224" i="1"/>
  <c r="T223" i="1"/>
  <c r="S223" i="1"/>
  <c r="R223" i="1"/>
  <c r="Q223" i="1"/>
  <c r="R222" i="1"/>
  <c r="S222" i="1" s="1"/>
  <c r="T222" i="1" s="1"/>
  <c r="Q222" i="1"/>
  <c r="S220" i="1"/>
  <c r="T220" i="1" s="1"/>
  <c r="S219" i="1"/>
  <c r="T219" i="1" s="1"/>
  <c r="T218" i="1"/>
  <c r="S218" i="1"/>
  <c r="S217" i="1"/>
  <c r="T217" i="1" s="1"/>
  <c r="R217" i="1"/>
  <c r="Q217" i="1"/>
  <c r="P217" i="1"/>
  <c r="O217" i="1"/>
  <c r="N217" i="1"/>
  <c r="T216" i="1"/>
  <c r="S216" i="1"/>
  <c r="R216" i="1"/>
  <c r="Q216" i="1"/>
  <c r="P216" i="1"/>
  <c r="O216" i="1"/>
  <c r="N216" i="1"/>
  <c r="S215" i="1"/>
  <c r="T215" i="1" s="1"/>
  <c r="R215" i="1"/>
  <c r="Q215" i="1"/>
  <c r="P215" i="1"/>
  <c r="O215" i="1"/>
  <c r="N215" i="1"/>
  <c r="T214" i="1"/>
  <c r="S214" i="1"/>
  <c r="O214" i="1"/>
  <c r="N214" i="1"/>
  <c r="T213" i="1"/>
  <c r="S213" i="1"/>
  <c r="R213" i="1"/>
  <c r="Q213" i="1"/>
  <c r="P213" i="1"/>
  <c r="O213" i="1"/>
  <c r="N213" i="1"/>
  <c r="T212" i="1"/>
  <c r="S212" i="1"/>
  <c r="R212" i="1"/>
  <c r="Q212" i="1"/>
  <c r="P212" i="1"/>
  <c r="O212" i="1"/>
  <c r="N212" i="1"/>
  <c r="R211" i="1"/>
  <c r="S211" i="1" s="1"/>
  <c r="T211" i="1" s="1"/>
  <c r="Q211" i="1"/>
  <c r="P211" i="1"/>
  <c r="O211" i="1"/>
  <c r="N211" i="1"/>
  <c r="T210" i="1"/>
  <c r="R210" i="1"/>
  <c r="S210" i="1" s="1"/>
  <c r="Q210" i="1"/>
  <c r="P210" i="1"/>
  <c r="O210" i="1"/>
  <c r="N210" i="1"/>
  <c r="R209" i="1"/>
  <c r="S209" i="1" s="1"/>
  <c r="T209" i="1" s="1"/>
  <c r="Q209" i="1"/>
  <c r="P209" i="1"/>
  <c r="O209" i="1"/>
  <c r="N209" i="1"/>
  <c r="T208" i="1"/>
  <c r="R208" i="1"/>
  <c r="S208" i="1" s="1"/>
  <c r="Q208" i="1"/>
  <c r="P208" i="1"/>
  <c r="O208" i="1"/>
  <c r="N208" i="1"/>
  <c r="T207" i="1"/>
  <c r="S207" i="1"/>
  <c r="S206" i="1"/>
  <c r="T206" i="1" s="1"/>
  <c r="R206" i="1"/>
  <c r="Q206" i="1"/>
  <c r="P206" i="1"/>
  <c r="O206" i="1"/>
  <c r="N206" i="1"/>
  <c r="T205" i="1"/>
  <c r="S205" i="1"/>
  <c r="R205" i="1"/>
  <c r="Q205" i="1"/>
  <c r="P205" i="1"/>
  <c r="O205" i="1"/>
  <c r="N205" i="1"/>
  <c r="S204" i="1"/>
  <c r="T204" i="1" s="1"/>
  <c r="R204" i="1"/>
  <c r="Q204" i="1"/>
  <c r="T203" i="1"/>
  <c r="R203" i="1"/>
  <c r="S203" i="1" s="1"/>
  <c r="Q203" i="1"/>
  <c r="S202" i="1"/>
  <c r="T202" i="1" s="1"/>
  <c r="T201" i="1"/>
  <c r="S201" i="1"/>
  <c r="T200" i="1"/>
  <c r="S200" i="1"/>
  <c r="R200" i="1"/>
  <c r="Q200" i="1"/>
  <c r="P200" i="1"/>
  <c r="O200" i="1"/>
  <c r="N200" i="1"/>
  <c r="S199" i="1"/>
  <c r="T199" i="1" s="1"/>
  <c r="R199" i="1"/>
  <c r="Q199" i="1"/>
  <c r="P199" i="1"/>
  <c r="O199" i="1"/>
  <c r="N199" i="1"/>
  <c r="T198" i="1"/>
  <c r="S198" i="1"/>
  <c r="R198" i="1"/>
  <c r="Q198" i="1"/>
  <c r="P198" i="1"/>
  <c r="O198" i="1"/>
  <c r="N198" i="1"/>
  <c r="S197" i="1"/>
  <c r="R197" i="1"/>
  <c r="T197" i="1" s="1"/>
  <c r="Q197" i="1"/>
  <c r="P197" i="1"/>
  <c r="O197" i="1"/>
  <c r="N197" i="1"/>
  <c r="S196" i="1"/>
  <c r="R196" i="1"/>
  <c r="T196" i="1" s="1"/>
  <c r="Q196" i="1"/>
  <c r="P196" i="1"/>
  <c r="O196" i="1"/>
  <c r="N196" i="1"/>
  <c r="S195" i="1"/>
  <c r="R195" i="1"/>
  <c r="T195" i="1" s="1"/>
  <c r="Q195" i="1"/>
  <c r="P195" i="1"/>
  <c r="O195" i="1"/>
  <c r="N195" i="1"/>
  <c r="S194" i="1"/>
  <c r="T194" i="1" s="1"/>
  <c r="T193" i="1"/>
  <c r="S193" i="1"/>
  <c r="S192" i="1"/>
  <c r="T192" i="1" s="1"/>
  <c r="T191" i="1"/>
  <c r="S191" i="1"/>
  <c r="S190" i="1"/>
  <c r="T190" i="1" s="1"/>
  <c r="T189" i="1"/>
  <c r="S189" i="1"/>
  <c r="S188" i="1"/>
  <c r="T188" i="1" s="1"/>
  <c r="T187" i="1"/>
  <c r="S187" i="1"/>
  <c r="S186" i="1"/>
  <c r="T186" i="1" s="1"/>
  <c r="T185" i="1"/>
  <c r="S185" i="1"/>
  <c r="S184" i="1"/>
  <c r="T184" i="1" s="1"/>
  <c r="T183" i="1"/>
  <c r="S183" i="1"/>
  <c r="S182" i="1"/>
  <c r="T182" i="1" s="1"/>
  <c r="T181" i="1"/>
  <c r="S181" i="1"/>
  <c r="S180" i="1"/>
  <c r="T180" i="1" s="1"/>
  <c r="P180" i="1"/>
  <c r="O180" i="1"/>
  <c r="N180" i="1"/>
  <c r="S179" i="1"/>
  <c r="T179" i="1" s="1"/>
  <c r="P179" i="1"/>
  <c r="O179" i="1"/>
  <c r="N179" i="1"/>
  <c r="S178" i="1"/>
  <c r="T178" i="1" s="1"/>
  <c r="P178" i="1"/>
  <c r="O178" i="1"/>
  <c r="N178" i="1"/>
  <c r="S177" i="1"/>
  <c r="T177" i="1" s="1"/>
  <c r="T176" i="1"/>
  <c r="R176" i="1"/>
  <c r="S176" i="1" s="1"/>
  <c r="Q176" i="1"/>
  <c r="P176" i="1"/>
  <c r="O176" i="1"/>
  <c r="N176" i="1"/>
  <c r="R175" i="1"/>
  <c r="S175" i="1" s="1"/>
  <c r="T175" i="1" s="1"/>
  <c r="Q175" i="1"/>
  <c r="P175" i="1"/>
  <c r="O175" i="1"/>
  <c r="N175" i="1"/>
  <c r="R174" i="1"/>
  <c r="S174" i="1" s="1"/>
  <c r="T174" i="1" s="1"/>
  <c r="Q174" i="1"/>
  <c r="P174" i="1"/>
  <c r="O174" i="1"/>
  <c r="N174" i="1"/>
  <c r="R173" i="1"/>
  <c r="S173" i="1" s="1"/>
  <c r="T173" i="1" s="1"/>
  <c r="Q173" i="1"/>
  <c r="P173" i="1"/>
  <c r="O173" i="1"/>
  <c r="N173" i="1"/>
  <c r="T172" i="1"/>
  <c r="S172" i="1"/>
  <c r="S171" i="1"/>
  <c r="T171" i="1" s="1"/>
  <c r="R170" i="1"/>
  <c r="Q170" i="1"/>
  <c r="P170" i="1"/>
  <c r="R169" i="1"/>
  <c r="S169" i="1" s="1"/>
  <c r="T169" i="1" s="1"/>
  <c r="Q169" i="1"/>
  <c r="P169" i="1"/>
  <c r="O169" i="1"/>
  <c r="N169" i="1"/>
  <c r="T168" i="1"/>
  <c r="S168" i="1"/>
  <c r="S167" i="1"/>
  <c r="R167" i="1"/>
  <c r="T167" i="1" s="1"/>
  <c r="Q167" i="1"/>
  <c r="P167" i="1"/>
  <c r="O167" i="1"/>
  <c r="N167" i="1"/>
  <c r="S166" i="1"/>
  <c r="Q166" i="1"/>
  <c r="O166" i="1"/>
  <c r="N166" i="1"/>
  <c r="R166" i="1" s="1"/>
  <c r="R165" i="1"/>
  <c r="Q165" i="1"/>
  <c r="P165" i="1"/>
  <c r="O165" i="1"/>
  <c r="N165" i="1"/>
  <c r="R164" i="1"/>
  <c r="Q164" i="1"/>
  <c r="P164" i="1"/>
  <c r="O164" i="1"/>
  <c r="N164" i="1"/>
  <c r="T163" i="1"/>
  <c r="S163" i="1"/>
  <c r="O163" i="1"/>
  <c r="N163" i="1"/>
  <c r="S162" i="1"/>
  <c r="R162" i="1"/>
  <c r="T162" i="1" s="1"/>
  <c r="Q162" i="1"/>
  <c r="P162" i="1"/>
  <c r="O162" i="1"/>
  <c r="N162" i="1"/>
  <c r="S161" i="1"/>
  <c r="R161" i="1"/>
  <c r="T161" i="1" s="1"/>
  <c r="Q161" i="1"/>
  <c r="P161" i="1"/>
  <c r="O161" i="1"/>
  <c r="N161" i="1"/>
  <c r="S160" i="1"/>
  <c r="R160" i="1"/>
  <c r="T160" i="1" s="1"/>
  <c r="Q160" i="1"/>
  <c r="P160" i="1"/>
  <c r="O160" i="1"/>
  <c r="N160" i="1"/>
  <c r="S159" i="1"/>
  <c r="R159" i="1"/>
  <c r="T159" i="1" s="1"/>
  <c r="Q159" i="1"/>
  <c r="P159" i="1"/>
  <c r="O159" i="1"/>
  <c r="N159" i="1"/>
  <c r="S158" i="1"/>
  <c r="R158" i="1"/>
  <c r="T158" i="1" s="1"/>
  <c r="Q158" i="1"/>
  <c r="P158" i="1"/>
  <c r="O158" i="1"/>
  <c r="N158" i="1"/>
  <c r="S157" i="1"/>
  <c r="R157" i="1"/>
  <c r="T157" i="1" s="1"/>
  <c r="Q157" i="1"/>
  <c r="P157" i="1"/>
  <c r="O157" i="1"/>
  <c r="N157" i="1"/>
  <c r="S156" i="1"/>
  <c r="R156" i="1"/>
  <c r="T156" i="1" s="1"/>
  <c r="Q156" i="1"/>
  <c r="P156" i="1"/>
  <c r="O156" i="1"/>
  <c r="N156" i="1"/>
  <c r="S155" i="1"/>
  <c r="T155" i="1" s="1"/>
  <c r="S154" i="1"/>
  <c r="T154" i="1" s="1"/>
  <c r="Q154" i="1"/>
  <c r="P154" i="1"/>
  <c r="O154" i="1"/>
  <c r="N154" i="1"/>
  <c r="T153" i="1"/>
  <c r="S153" i="1"/>
  <c r="T152" i="1"/>
  <c r="S152" i="1"/>
  <c r="R152" i="1"/>
  <c r="Q152" i="1"/>
  <c r="P152" i="1"/>
  <c r="O152" i="1"/>
  <c r="N152" i="1"/>
  <c r="R151" i="1"/>
  <c r="S151" i="1" s="1"/>
  <c r="T151" i="1" s="1"/>
  <c r="Q151" i="1"/>
  <c r="P151" i="1"/>
  <c r="O151" i="1"/>
  <c r="N151" i="1"/>
  <c r="R150" i="1"/>
  <c r="S150" i="1" s="1"/>
  <c r="T150" i="1" s="1"/>
  <c r="Q150" i="1"/>
  <c r="P150" i="1"/>
  <c r="O150" i="1"/>
  <c r="N150" i="1"/>
  <c r="T149" i="1"/>
  <c r="R149" i="1"/>
  <c r="S149" i="1" s="1"/>
  <c r="Q149" i="1"/>
  <c r="P149" i="1"/>
  <c r="O149" i="1"/>
  <c r="N149" i="1"/>
  <c r="R148" i="1"/>
  <c r="S148" i="1" s="1"/>
  <c r="T148" i="1" s="1"/>
  <c r="Q148" i="1"/>
  <c r="P148" i="1"/>
  <c r="O148" i="1"/>
  <c r="N148" i="1"/>
  <c r="R147" i="1"/>
  <c r="S147" i="1" s="1"/>
  <c r="T147" i="1" s="1"/>
  <c r="Q147" i="1"/>
  <c r="P147" i="1"/>
  <c r="O147" i="1"/>
  <c r="N147" i="1"/>
  <c r="R146" i="1"/>
  <c r="S146" i="1" s="1"/>
  <c r="T146" i="1" s="1"/>
  <c r="Q146" i="1"/>
  <c r="P146" i="1"/>
  <c r="O146" i="1"/>
  <c r="N146" i="1"/>
  <c r="T145" i="1"/>
  <c r="R145" i="1"/>
  <c r="S145" i="1" s="1"/>
  <c r="Q145" i="1"/>
  <c r="P145" i="1"/>
  <c r="O145" i="1"/>
  <c r="N145" i="1"/>
  <c r="R144" i="1"/>
  <c r="S144" i="1" s="1"/>
  <c r="T144" i="1" s="1"/>
  <c r="Q144" i="1"/>
  <c r="P144" i="1"/>
  <c r="O144" i="1"/>
  <c r="N144" i="1"/>
  <c r="R143" i="1"/>
  <c r="S143" i="1" s="1"/>
  <c r="T143" i="1" s="1"/>
  <c r="Q143" i="1"/>
  <c r="P143" i="1"/>
  <c r="O143" i="1"/>
  <c r="N143" i="1"/>
  <c r="R142" i="1"/>
  <c r="S142" i="1" s="1"/>
  <c r="T142" i="1" s="1"/>
  <c r="Q142" i="1"/>
  <c r="P142" i="1"/>
  <c r="O142" i="1"/>
  <c r="N142" i="1"/>
  <c r="T141" i="1"/>
  <c r="R141" i="1"/>
  <c r="S141" i="1" s="1"/>
  <c r="Q141" i="1"/>
  <c r="P141" i="1"/>
  <c r="O141" i="1"/>
  <c r="N141" i="1"/>
  <c r="R140" i="1"/>
  <c r="S140" i="1" s="1"/>
  <c r="T140" i="1" s="1"/>
  <c r="Q140" i="1"/>
  <c r="P140" i="1"/>
  <c r="O140" i="1"/>
  <c r="N140" i="1"/>
  <c r="R139" i="1"/>
  <c r="S139" i="1" s="1"/>
  <c r="T139" i="1" s="1"/>
  <c r="Q139" i="1"/>
  <c r="P139" i="1"/>
  <c r="O139" i="1"/>
  <c r="N139" i="1"/>
  <c r="R138" i="1"/>
  <c r="S138" i="1" s="1"/>
  <c r="T138" i="1" s="1"/>
  <c r="Q138" i="1"/>
  <c r="P138" i="1"/>
  <c r="O138" i="1"/>
  <c r="N138" i="1"/>
  <c r="T137" i="1"/>
  <c r="R137" i="1"/>
  <c r="S137" i="1" s="1"/>
  <c r="Q137" i="1"/>
  <c r="P137" i="1"/>
  <c r="O137" i="1"/>
  <c r="N137" i="1"/>
  <c r="R136" i="1"/>
  <c r="S136" i="1" s="1"/>
  <c r="T136" i="1" s="1"/>
  <c r="Q136" i="1"/>
  <c r="P136" i="1"/>
  <c r="O136" i="1"/>
  <c r="N136" i="1"/>
  <c r="R135" i="1"/>
  <c r="S135" i="1" s="1"/>
  <c r="T135" i="1" s="1"/>
  <c r="Q135" i="1"/>
  <c r="P135" i="1"/>
  <c r="O135" i="1"/>
  <c r="N135" i="1"/>
  <c r="R134" i="1"/>
  <c r="S134" i="1" s="1"/>
  <c r="T134" i="1" s="1"/>
  <c r="Q134" i="1"/>
  <c r="P134" i="1"/>
  <c r="O134" i="1"/>
  <c r="N134" i="1"/>
  <c r="T133" i="1"/>
  <c r="R133" i="1"/>
  <c r="S133" i="1" s="1"/>
  <c r="Q133" i="1"/>
  <c r="P133" i="1"/>
  <c r="O133" i="1"/>
  <c r="N133" i="1"/>
  <c r="R132" i="1"/>
  <c r="S132" i="1" s="1"/>
  <c r="T132" i="1" s="1"/>
  <c r="Q132" i="1"/>
  <c r="P132" i="1"/>
  <c r="O132" i="1"/>
  <c r="N132" i="1"/>
  <c r="R131" i="1"/>
  <c r="S131" i="1" s="1"/>
  <c r="T131" i="1" s="1"/>
  <c r="Q131" i="1"/>
  <c r="P131" i="1"/>
  <c r="O131" i="1"/>
  <c r="N131" i="1"/>
  <c r="R130" i="1"/>
  <c r="S130" i="1" s="1"/>
  <c r="T130" i="1" s="1"/>
  <c r="Q130" i="1"/>
  <c r="P130" i="1"/>
  <c r="O130" i="1"/>
  <c r="N130" i="1"/>
  <c r="T129" i="1"/>
  <c r="R129" i="1"/>
  <c r="S129" i="1" s="1"/>
  <c r="Q129" i="1"/>
  <c r="P129" i="1"/>
  <c r="O129" i="1"/>
  <c r="N129" i="1"/>
  <c r="R128" i="1"/>
  <c r="S128" i="1" s="1"/>
  <c r="T128" i="1" s="1"/>
  <c r="Q128" i="1"/>
  <c r="P128" i="1"/>
  <c r="O128" i="1"/>
  <c r="N128" i="1"/>
  <c r="T127" i="1"/>
  <c r="S127" i="1"/>
  <c r="Q127" i="1"/>
  <c r="P127" i="1"/>
  <c r="O127" i="1"/>
  <c r="N127" i="1"/>
  <c r="S126" i="1"/>
  <c r="R126" i="1"/>
  <c r="T126" i="1" s="1"/>
  <c r="Q126" i="1"/>
  <c r="P126" i="1"/>
  <c r="O126" i="1"/>
  <c r="N126" i="1"/>
  <c r="S125" i="1"/>
  <c r="R125" i="1"/>
  <c r="Q125" i="1"/>
  <c r="P125" i="1"/>
  <c r="O125" i="1"/>
  <c r="N125" i="1"/>
  <c r="R124" i="1"/>
  <c r="Q124" i="1"/>
  <c r="P124" i="1"/>
  <c r="O124" i="1"/>
  <c r="N124" i="1"/>
  <c r="R123" i="1"/>
  <c r="Q123" i="1"/>
  <c r="P123" i="1"/>
  <c r="O123" i="1"/>
  <c r="N123" i="1"/>
  <c r="S122" i="1"/>
  <c r="R122" i="1"/>
  <c r="Q122" i="1"/>
  <c r="P122" i="1"/>
  <c r="O122" i="1"/>
  <c r="N122" i="1"/>
  <c r="R121" i="1"/>
  <c r="Q121" i="1"/>
  <c r="P121" i="1"/>
  <c r="O121" i="1"/>
  <c r="N121" i="1"/>
  <c r="S120" i="1"/>
  <c r="T120" i="1" s="1"/>
  <c r="T119" i="1"/>
  <c r="R119" i="1"/>
  <c r="S119" i="1" s="1"/>
  <c r="Q119" i="1"/>
  <c r="P119" i="1"/>
  <c r="O119" i="1"/>
  <c r="N119" i="1"/>
  <c r="R118" i="1"/>
  <c r="S118" i="1" s="1"/>
  <c r="Q118" i="1"/>
  <c r="P118" i="1"/>
  <c r="O118" i="1"/>
  <c r="N118" i="1"/>
  <c r="T117" i="1"/>
  <c r="R117" i="1"/>
  <c r="S117" i="1" s="1"/>
  <c r="Q117" i="1"/>
  <c r="P117" i="1"/>
  <c r="O117" i="1"/>
  <c r="N117" i="1"/>
  <c r="R116" i="1"/>
  <c r="S116" i="1" s="1"/>
  <c r="Q116" i="1"/>
  <c r="P116" i="1"/>
  <c r="O116" i="1"/>
  <c r="N116" i="1"/>
  <c r="T115" i="1"/>
  <c r="S115" i="1"/>
  <c r="S114" i="1"/>
  <c r="T114" i="1" s="1"/>
  <c r="S113" i="1"/>
  <c r="T113" i="1" s="1"/>
  <c r="R113" i="1"/>
  <c r="Q113" i="1"/>
  <c r="P113" i="1"/>
  <c r="O113" i="1"/>
  <c r="N113" i="1"/>
  <c r="R112" i="1"/>
  <c r="Q112" i="1"/>
  <c r="P112" i="1"/>
  <c r="O112" i="1"/>
  <c r="N112" i="1"/>
  <c r="S111" i="1"/>
  <c r="R111" i="1"/>
  <c r="T111" i="1" s="1"/>
  <c r="Q111" i="1"/>
  <c r="P111" i="1"/>
  <c r="O111" i="1"/>
  <c r="N111" i="1"/>
  <c r="R110" i="1"/>
  <c r="S110" i="1" s="1"/>
  <c r="T110" i="1" s="1"/>
  <c r="Q110" i="1"/>
  <c r="P110" i="1"/>
  <c r="O110" i="1"/>
  <c r="N110" i="1"/>
  <c r="S109" i="1"/>
  <c r="T109" i="1" s="1"/>
  <c r="R109" i="1"/>
  <c r="Q109" i="1"/>
  <c r="P109" i="1"/>
  <c r="O109" i="1"/>
  <c r="N109" i="1"/>
  <c r="R108" i="1"/>
  <c r="Q108" i="1"/>
  <c r="P108" i="1"/>
  <c r="O108" i="1"/>
  <c r="N108" i="1"/>
  <c r="S107" i="1"/>
  <c r="R107" i="1"/>
  <c r="T107" i="1" s="1"/>
  <c r="Q107" i="1"/>
  <c r="P107" i="1"/>
  <c r="O107" i="1"/>
  <c r="N107" i="1"/>
  <c r="R106" i="1"/>
  <c r="S106" i="1" s="1"/>
  <c r="T106" i="1" s="1"/>
  <c r="Q106" i="1"/>
  <c r="P106" i="1"/>
  <c r="O106" i="1"/>
  <c r="N106" i="1"/>
  <c r="S105" i="1"/>
  <c r="T105" i="1" s="1"/>
  <c r="R105" i="1"/>
  <c r="Q105" i="1"/>
  <c r="P105" i="1"/>
  <c r="O105" i="1"/>
  <c r="N105" i="1"/>
  <c r="R104" i="1"/>
  <c r="Q104" i="1"/>
  <c r="P104" i="1"/>
  <c r="O104" i="1"/>
  <c r="N104" i="1"/>
  <c r="S103" i="1"/>
  <c r="R103" i="1"/>
  <c r="T103" i="1" s="1"/>
  <c r="Q103" i="1"/>
  <c r="P103" i="1"/>
  <c r="O103" i="1"/>
  <c r="N103" i="1"/>
  <c r="R102" i="1"/>
  <c r="S102" i="1" s="1"/>
  <c r="T102" i="1" s="1"/>
  <c r="Q102" i="1"/>
  <c r="P102" i="1"/>
  <c r="O102" i="1"/>
  <c r="N102" i="1"/>
  <c r="S101" i="1"/>
  <c r="T101" i="1" s="1"/>
  <c r="R101" i="1"/>
  <c r="Q101" i="1"/>
  <c r="P101" i="1"/>
  <c r="O101" i="1"/>
  <c r="N101" i="1"/>
  <c r="R100" i="1"/>
  <c r="Q100" i="1"/>
  <c r="P100" i="1"/>
  <c r="O100" i="1"/>
  <c r="N100" i="1"/>
  <c r="S99" i="1"/>
  <c r="R99" i="1"/>
  <c r="T99" i="1" s="1"/>
  <c r="Q99" i="1"/>
  <c r="P99" i="1"/>
  <c r="O99" i="1"/>
  <c r="N99" i="1"/>
  <c r="T98" i="1"/>
  <c r="S98" i="1"/>
  <c r="R97" i="1"/>
  <c r="Q97" i="1"/>
  <c r="P97" i="1"/>
  <c r="O97" i="1"/>
  <c r="N97" i="1"/>
  <c r="S96" i="1"/>
  <c r="R96" i="1"/>
  <c r="Q96" i="1"/>
  <c r="P96" i="1"/>
  <c r="O96" i="1"/>
  <c r="N96" i="1"/>
  <c r="S94" i="1"/>
  <c r="R94" i="1"/>
  <c r="T94" i="1" s="1"/>
  <c r="Q94" i="1"/>
  <c r="P94" i="1"/>
  <c r="O94" i="1"/>
  <c r="N94" i="1"/>
  <c r="R93" i="1"/>
  <c r="S93" i="1" s="1"/>
  <c r="T93" i="1" s="1"/>
  <c r="Q93" i="1"/>
  <c r="P93" i="1"/>
  <c r="O93" i="1"/>
  <c r="N93" i="1"/>
  <c r="S92" i="1"/>
  <c r="T92" i="1" s="1"/>
  <c r="R92" i="1"/>
  <c r="Q92" i="1"/>
  <c r="P92" i="1"/>
  <c r="O92" i="1"/>
  <c r="N92" i="1"/>
  <c r="R91" i="1"/>
  <c r="Q91" i="1"/>
  <c r="P91" i="1"/>
  <c r="O91" i="1"/>
  <c r="N91" i="1"/>
  <c r="S90" i="1"/>
  <c r="R90" i="1"/>
  <c r="T90" i="1" s="1"/>
  <c r="Q90" i="1"/>
  <c r="P90" i="1"/>
  <c r="O90" i="1"/>
  <c r="N90" i="1"/>
  <c r="R89" i="1"/>
  <c r="S89" i="1" s="1"/>
  <c r="T89" i="1" s="1"/>
  <c r="Q89" i="1"/>
  <c r="P89" i="1"/>
  <c r="O89" i="1"/>
  <c r="N89" i="1"/>
  <c r="S88" i="1"/>
  <c r="T88" i="1" s="1"/>
  <c r="R88" i="1"/>
  <c r="Q88" i="1"/>
  <c r="P88" i="1"/>
  <c r="O88" i="1"/>
  <c r="N88" i="1"/>
  <c r="R87" i="1"/>
  <c r="Q87" i="1"/>
  <c r="P87" i="1"/>
  <c r="O87" i="1"/>
  <c r="N87" i="1"/>
  <c r="S85" i="1"/>
  <c r="T85" i="1" s="1"/>
  <c r="R85" i="1"/>
  <c r="Q85" i="1"/>
  <c r="P85" i="1"/>
  <c r="O85" i="1"/>
  <c r="N85" i="1"/>
  <c r="S84" i="1"/>
  <c r="T84" i="1" s="1"/>
  <c r="Q84" i="1"/>
  <c r="P84" i="1"/>
  <c r="O84" i="1"/>
  <c r="N84" i="1"/>
  <c r="S82" i="1"/>
  <c r="T82" i="1" s="1"/>
  <c r="S81" i="1"/>
  <c r="R81" i="1"/>
  <c r="T81" i="1" s="1"/>
  <c r="Q81" i="1"/>
  <c r="P81" i="1"/>
  <c r="O81" i="1"/>
  <c r="N81" i="1"/>
  <c r="R80" i="1"/>
  <c r="S80" i="1" s="1"/>
  <c r="T80" i="1" s="1"/>
  <c r="Q80" i="1"/>
  <c r="P80" i="1"/>
  <c r="O80" i="1"/>
  <c r="N80" i="1"/>
  <c r="S79" i="1"/>
  <c r="T79" i="1" s="1"/>
  <c r="R79" i="1"/>
  <c r="Q79" i="1"/>
  <c r="P79" i="1"/>
  <c r="O79" i="1"/>
  <c r="N79" i="1"/>
  <c r="R78" i="1"/>
  <c r="Q78" i="1"/>
  <c r="P78" i="1"/>
  <c r="O78" i="1"/>
  <c r="N78" i="1"/>
  <c r="S77" i="1"/>
  <c r="R77" i="1"/>
  <c r="T77" i="1" s="1"/>
  <c r="Q77" i="1"/>
  <c r="P77" i="1"/>
  <c r="O77" i="1"/>
  <c r="N77" i="1"/>
  <c r="T76" i="1"/>
  <c r="S76" i="1"/>
  <c r="R75" i="1"/>
  <c r="Q75" i="1"/>
  <c r="P75" i="1"/>
  <c r="O75" i="1"/>
  <c r="N75" i="1"/>
  <c r="T73" i="1"/>
  <c r="S73" i="1"/>
  <c r="Q73" i="1"/>
  <c r="P73" i="1"/>
  <c r="O73" i="1"/>
  <c r="N73" i="1"/>
  <c r="R72" i="1"/>
  <c r="Q72" i="1"/>
  <c r="P72" i="1"/>
  <c r="O72" i="1"/>
  <c r="N72" i="1"/>
  <c r="S71" i="1"/>
  <c r="R71" i="1"/>
  <c r="Q71" i="1"/>
  <c r="P71" i="1"/>
  <c r="O71" i="1"/>
  <c r="N71" i="1"/>
  <c r="S70" i="1"/>
  <c r="T70" i="1" s="1"/>
  <c r="R69" i="1"/>
  <c r="S69" i="1" s="1"/>
  <c r="Q69" i="1"/>
  <c r="P69" i="1"/>
  <c r="O69" i="1"/>
  <c r="N69" i="1"/>
  <c r="T68" i="1"/>
  <c r="R68" i="1"/>
  <c r="S68" i="1" s="1"/>
  <c r="Q68" i="1"/>
  <c r="P68" i="1"/>
  <c r="O68" i="1"/>
  <c r="N68" i="1"/>
  <c r="R67" i="1"/>
  <c r="S67" i="1" s="1"/>
  <c r="Q67" i="1"/>
  <c r="P67" i="1"/>
  <c r="O67" i="1"/>
  <c r="N67" i="1"/>
  <c r="T66" i="1"/>
  <c r="R66" i="1"/>
  <c r="S66" i="1" s="1"/>
  <c r="Q66" i="1"/>
  <c r="P66" i="1"/>
  <c r="O66" i="1"/>
  <c r="N66" i="1"/>
  <c r="R65" i="1"/>
  <c r="S65" i="1" s="1"/>
  <c r="Q65" i="1"/>
  <c r="P65" i="1"/>
  <c r="O65" i="1"/>
  <c r="N65" i="1"/>
  <c r="T64" i="1"/>
  <c r="R64" i="1"/>
  <c r="S64" i="1" s="1"/>
  <c r="Q64" i="1"/>
  <c r="P64" i="1"/>
  <c r="O64" i="1"/>
  <c r="N64" i="1"/>
  <c r="R63" i="1"/>
  <c r="S63" i="1" s="1"/>
  <c r="Q63" i="1"/>
  <c r="P63" i="1"/>
  <c r="O63" i="1"/>
  <c r="N63" i="1"/>
  <c r="T62" i="1"/>
  <c r="R62" i="1"/>
  <c r="S62" i="1" s="1"/>
  <c r="Q62" i="1"/>
  <c r="P62" i="1"/>
  <c r="O62" i="1"/>
  <c r="N62" i="1"/>
  <c r="R61" i="1"/>
  <c r="S61" i="1" s="1"/>
  <c r="Q61" i="1"/>
  <c r="P61" i="1"/>
  <c r="O61" i="1"/>
  <c r="N61" i="1"/>
  <c r="T60" i="1"/>
  <c r="R60" i="1"/>
  <c r="S60" i="1" s="1"/>
  <c r="Q60" i="1"/>
  <c r="P60" i="1"/>
  <c r="O60" i="1"/>
  <c r="N60" i="1"/>
  <c r="R59" i="1"/>
  <c r="S59" i="1" s="1"/>
  <c r="Q59" i="1"/>
  <c r="P59" i="1"/>
  <c r="O59" i="1"/>
  <c r="N59" i="1"/>
  <c r="S57" i="1"/>
  <c r="T57" i="1" s="1"/>
  <c r="R56" i="1"/>
  <c r="S56" i="1" s="1"/>
  <c r="Q56" i="1"/>
  <c r="S55" i="1"/>
  <c r="T55" i="1" s="1"/>
  <c r="T54" i="1"/>
  <c r="S54" i="1"/>
  <c r="T53" i="1"/>
  <c r="S53" i="1"/>
  <c r="R53" i="1"/>
  <c r="Q53" i="1"/>
  <c r="R52" i="1"/>
  <c r="S52" i="1" s="1"/>
  <c r="Q52" i="1"/>
  <c r="R51" i="1"/>
  <c r="S51" i="1" s="1"/>
  <c r="Q51" i="1"/>
  <c r="R50" i="1"/>
  <c r="Q50" i="1"/>
  <c r="T48" i="1"/>
  <c r="R48" i="1"/>
  <c r="S48" i="1" s="1"/>
  <c r="Q48" i="1"/>
  <c r="P48" i="1"/>
  <c r="R47" i="1"/>
  <c r="S47" i="1" s="1"/>
  <c r="T47" i="1" s="1"/>
  <c r="Q47" i="1"/>
  <c r="P47" i="1"/>
  <c r="O47" i="1"/>
  <c r="N47" i="1"/>
  <c r="S46" i="1"/>
  <c r="R46" i="1"/>
  <c r="T46" i="1" s="1"/>
  <c r="Q46" i="1"/>
  <c r="P46" i="1"/>
  <c r="O46" i="1"/>
  <c r="N46" i="1"/>
  <c r="S45" i="1"/>
  <c r="R45" i="1"/>
  <c r="T45" i="1" s="1"/>
  <c r="Q45" i="1"/>
  <c r="P45" i="1"/>
  <c r="O45" i="1"/>
  <c r="N45" i="1"/>
  <c r="S44" i="1"/>
  <c r="R44" i="1"/>
  <c r="T44" i="1" s="1"/>
  <c r="Q44" i="1"/>
  <c r="P44" i="1"/>
  <c r="O44" i="1"/>
  <c r="N44" i="1"/>
  <c r="S43" i="1"/>
  <c r="R43" i="1"/>
  <c r="T43" i="1" s="1"/>
  <c r="Q43" i="1"/>
  <c r="P43" i="1"/>
  <c r="O43" i="1"/>
  <c r="N43" i="1"/>
  <c r="S42" i="1"/>
  <c r="R42" i="1"/>
  <c r="T42" i="1" s="1"/>
  <c r="Q42" i="1"/>
  <c r="P42" i="1"/>
  <c r="O42" i="1"/>
  <c r="N42" i="1"/>
  <c r="S41" i="1"/>
  <c r="R41" i="1"/>
  <c r="T41" i="1" s="1"/>
  <c r="Q41" i="1"/>
  <c r="P41" i="1"/>
  <c r="O41" i="1"/>
  <c r="N41" i="1"/>
  <c r="S40" i="1"/>
  <c r="R40" i="1"/>
  <c r="T40" i="1" s="1"/>
  <c r="Q40" i="1"/>
  <c r="P40" i="1"/>
  <c r="O40" i="1"/>
  <c r="N40" i="1"/>
  <c r="S39" i="1"/>
  <c r="R39" i="1"/>
  <c r="T39" i="1" s="1"/>
  <c r="Q39" i="1"/>
  <c r="P39" i="1"/>
  <c r="O39" i="1"/>
  <c r="N39" i="1"/>
  <c r="S38" i="1"/>
  <c r="R38" i="1"/>
  <c r="T38" i="1" s="1"/>
  <c r="Q38" i="1"/>
  <c r="P38" i="1"/>
  <c r="O38" i="1"/>
  <c r="N38" i="1"/>
  <c r="S37" i="1"/>
  <c r="T37" i="1" s="1"/>
  <c r="Q37" i="1"/>
  <c r="P37" i="1"/>
  <c r="O37" i="1"/>
  <c r="N37" i="1"/>
  <c r="T36" i="1"/>
  <c r="S36" i="1"/>
  <c r="Q36" i="1"/>
  <c r="P36" i="1"/>
  <c r="O36" i="1"/>
  <c r="N36" i="1"/>
  <c r="S35" i="1"/>
  <c r="T35" i="1" s="1"/>
  <c r="R35" i="1"/>
  <c r="Q35" i="1"/>
  <c r="P35" i="1"/>
  <c r="O35" i="1"/>
  <c r="N35" i="1"/>
  <c r="S34" i="1"/>
  <c r="T34" i="1" s="1"/>
  <c r="R34" i="1"/>
  <c r="Q34" i="1"/>
  <c r="P34" i="1"/>
  <c r="O34" i="1"/>
  <c r="N34" i="1"/>
  <c r="S33" i="1"/>
  <c r="T33" i="1" s="1"/>
  <c r="R33" i="1"/>
  <c r="Q33" i="1"/>
  <c r="P33" i="1"/>
  <c r="O33" i="1"/>
  <c r="N33" i="1"/>
  <c r="S32" i="1"/>
  <c r="T32" i="1" s="1"/>
  <c r="R32" i="1"/>
  <c r="Q32" i="1"/>
  <c r="P32" i="1"/>
  <c r="O32" i="1"/>
  <c r="N32" i="1"/>
  <c r="S31" i="1"/>
  <c r="T31" i="1" s="1"/>
  <c r="R31" i="1"/>
  <c r="Q31" i="1"/>
  <c r="P31" i="1"/>
  <c r="O31" i="1"/>
  <c r="N31" i="1"/>
  <c r="S30" i="1"/>
  <c r="T30" i="1" s="1"/>
  <c r="R30" i="1"/>
  <c r="Q30" i="1"/>
  <c r="P30" i="1"/>
  <c r="O30" i="1"/>
  <c r="N30" i="1"/>
  <c r="S29" i="1"/>
  <c r="T29" i="1" s="1"/>
  <c r="R29" i="1"/>
  <c r="Q29" i="1"/>
  <c r="P29" i="1"/>
  <c r="O29" i="1"/>
  <c r="N29" i="1"/>
  <c r="S28" i="1"/>
  <c r="T28" i="1" s="1"/>
  <c r="R28" i="1"/>
  <c r="Q28" i="1"/>
  <c r="P28" i="1"/>
  <c r="O28" i="1"/>
  <c r="N28" i="1"/>
  <c r="S27" i="1"/>
  <c r="T27" i="1" s="1"/>
  <c r="R27" i="1"/>
  <c r="Q27" i="1"/>
  <c r="P27" i="1"/>
  <c r="O27" i="1"/>
  <c r="N27" i="1"/>
  <c r="S26" i="1"/>
  <c r="T26" i="1" s="1"/>
  <c r="R26" i="1"/>
  <c r="Q26" i="1"/>
  <c r="P26" i="1"/>
  <c r="O26" i="1"/>
  <c r="N26" i="1"/>
  <c r="S25" i="1"/>
  <c r="T25" i="1" s="1"/>
  <c r="R25" i="1"/>
  <c r="Q25" i="1"/>
  <c r="P25" i="1"/>
  <c r="O25" i="1"/>
  <c r="N25" i="1"/>
  <c r="S24" i="1"/>
  <c r="T24" i="1" s="1"/>
  <c r="R24" i="1"/>
  <c r="Q24" i="1"/>
  <c r="P24" i="1"/>
  <c r="O24" i="1"/>
  <c r="N24" i="1"/>
  <c r="S23" i="1"/>
  <c r="T23" i="1" s="1"/>
  <c r="R23" i="1"/>
  <c r="Q23" i="1"/>
  <c r="P23" i="1"/>
  <c r="O23" i="1"/>
  <c r="N23" i="1"/>
  <c r="S22" i="1"/>
  <c r="T22" i="1" s="1"/>
  <c r="R22" i="1"/>
  <c r="Q22" i="1"/>
  <c r="P22" i="1"/>
  <c r="O22" i="1"/>
  <c r="N22" i="1"/>
  <c r="S21" i="1"/>
  <c r="T21" i="1" s="1"/>
  <c r="R21" i="1"/>
  <c r="Q21" i="1"/>
  <c r="P21" i="1"/>
  <c r="O21" i="1"/>
  <c r="N21" i="1"/>
  <c r="R20" i="1"/>
  <c r="Q20" i="1"/>
  <c r="P20" i="1"/>
  <c r="O20" i="1"/>
  <c r="N20" i="1"/>
  <c r="S19" i="1"/>
  <c r="R19" i="1"/>
  <c r="T19" i="1" s="1"/>
  <c r="Q19" i="1"/>
  <c r="P19" i="1"/>
  <c r="O19" i="1"/>
  <c r="N19" i="1"/>
  <c r="S18" i="1"/>
  <c r="R18" i="1"/>
  <c r="T18" i="1" s="1"/>
  <c r="Q18" i="1"/>
  <c r="P18" i="1"/>
  <c r="O18" i="1"/>
  <c r="N18" i="1"/>
  <c r="S17" i="1"/>
  <c r="T17" i="1" s="1"/>
  <c r="U42" i="3" l="1"/>
  <c r="T24" i="3"/>
  <c r="U24" i="3" s="1"/>
  <c r="T33" i="3"/>
  <c r="U33" i="3" s="1"/>
  <c r="T42" i="3"/>
  <c r="T95" i="3"/>
  <c r="U95" i="3" s="1"/>
  <c r="T105" i="3"/>
  <c r="U105" i="3" s="1"/>
  <c r="T22" i="3"/>
  <c r="U22" i="3" s="1"/>
  <c r="T30" i="3"/>
  <c r="U30" i="3" s="1"/>
  <c r="T40" i="3"/>
  <c r="U40" i="3" s="1"/>
  <c r="T48" i="3"/>
  <c r="U48" i="3" s="1"/>
  <c r="T57" i="3"/>
  <c r="U57" i="3" s="1"/>
  <c r="U72" i="3"/>
  <c r="U52" i="3"/>
  <c r="T55" i="3"/>
  <c r="U55" i="3" s="1"/>
  <c r="T71" i="3"/>
  <c r="U71" i="3" s="1"/>
  <c r="T72" i="3"/>
  <c r="T73" i="3"/>
  <c r="U73" i="3" s="1"/>
  <c r="T97" i="3"/>
  <c r="U97" i="3" s="1"/>
  <c r="T103" i="3"/>
  <c r="U103" i="3" s="1"/>
  <c r="V29" i="2"/>
  <c r="V32" i="2"/>
  <c r="R77" i="2"/>
  <c r="T114" i="2"/>
  <c r="R114" i="2"/>
  <c r="T117" i="2"/>
  <c r="R117" i="2"/>
  <c r="U120" i="2"/>
  <c r="V120" i="2" s="1"/>
  <c r="R127" i="2"/>
  <c r="T127" i="2"/>
  <c r="U143" i="2"/>
  <c r="V143" i="2" s="1"/>
  <c r="R144" i="2"/>
  <c r="T144" i="2"/>
  <c r="U77" i="2"/>
  <c r="V77" i="2" s="1"/>
  <c r="T113" i="2"/>
  <c r="R113" i="2"/>
  <c r="U116" i="2"/>
  <c r="V116" i="2" s="1"/>
  <c r="T123" i="2"/>
  <c r="R123" i="2"/>
  <c r="R129" i="2"/>
  <c r="T129" i="2"/>
  <c r="U132" i="2"/>
  <c r="V132" i="2" s="1"/>
  <c r="R133" i="2"/>
  <c r="T133" i="2"/>
  <c r="T142" i="2"/>
  <c r="R142" i="2"/>
  <c r="V33" i="2"/>
  <c r="U17" i="2"/>
  <c r="V17" i="2" s="1"/>
  <c r="V21" i="2"/>
  <c r="V25" i="2"/>
  <c r="V30" i="2"/>
  <c r="U33" i="2"/>
  <c r="U35" i="2"/>
  <c r="V35" i="2" s="1"/>
  <c r="U37" i="2"/>
  <c r="V37" i="2" s="1"/>
  <c r="V43" i="2"/>
  <c r="U48" i="2"/>
  <c r="V48" i="2" s="1"/>
  <c r="U50" i="2"/>
  <c r="V50" i="2" s="1"/>
  <c r="U52" i="2"/>
  <c r="V52" i="2" s="1"/>
  <c r="V118" i="2"/>
  <c r="U118" i="2"/>
  <c r="R119" i="2"/>
  <c r="T119" i="2"/>
  <c r="V122" i="2"/>
  <c r="U122" i="2"/>
  <c r="T131" i="2"/>
  <c r="R131" i="2"/>
  <c r="T138" i="2"/>
  <c r="R138" i="2"/>
  <c r="U141" i="2"/>
  <c r="V141" i="2" s="1"/>
  <c r="V34" i="2"/>
  <c r="V36" i="2"/>
  <c r="Q77" i="2"/>
  <c r="L77" i="2"/>
  <c r="O77" i="2"/>
  <c r="P77" i="2"/>
  <c r="U85" i="2"/>
  <c r="V85" i="2"/>
  <c r="U107" i="2"/>
  <c r="V107" i="2"/>
  <c r="R115" i="2"/>
  <c r="T115" i="2"/>
  <c r="U124" i="2"/>
  <c r="V124" i="2" s="1"/>
  <c r="R125" i="2"/>
  <c r="T125" i="2"/>
  <c r="U130" i="2"/>
  <c r="V130" i="2" s="1"/>
  <c r="T135" i="2"/>
  <c r="R135" i="2"/>
  <c r="Q85" i="2"/>
  <c r="L107" i="2"/>
  <c r="Q107" i="2"/>
  <c r="P113" i="2"/>
  <c r="P114" i="2"/>
  <c r="O115" i="2"/>
  <c r="N116" i="2"/>
  <c r="R116" i="2"/>
  <c r="Q117" i="2"/>
  <c r="O119" i="2"/>
  <c r="N120" i="2"/>
  <c r="R120" i="2"/>
  <c r="N122" i="2"/>
  <c r="R122" i="2"/>
  <c r="Q123" i="2"/>
  <c r="O125" i="2"/>
  <c r="O127" i="2"/>
  <c r="O129" i="2"/>
  <c r="N130" i="2"/>
  <c r="R130" i="2"/>
  <c r="Q131" i="2"/>
  <c r="O133" i="2"/>
  <c r="N134" i="2"/>
  <c r="Q135" i="2"/>
  <c r="N137" i="2"/>
  <c r="Q138" i="2"/>
  <c r="N141" i="2"/>
  <c r="R141" i="2"/>
  <c r="Q142" i="2"/>
  <c r="O144" i="2"/>
  <c r="N145" i="2"/>
  <c r="T146" i="2"/>
  <c r="Q147" i="2"/>
  <c r="O147" i="2"/>
  <c r="T148" i="2"/>
  <c r="O149" i="2"/>
  <c r="Q149" i="2"/>
  <c r="T150" i="2"/>
  <c r="Q151" i="2"/>
  <c r="O151" i="2"/>
  <c r="T156" i="2"/>
  <c r="O157" i="2"/>
  <c r="Q157" i="2"/>
  <c r="T158" i="2"/>
  <c r="Q159" i="2"/>
  <c r="O159" i="2"/>
  <c r="T160" i="2"/>
  <c r="O161" i="2"/>
  <c r="N161" i="2"/>
  <c r="Q161" i="2"/>
  <c r="O168" i="2"/>
  <c r="N168" i="2"/>
  <c r="Q168" i="2"/>
  <c r="V171" i="2"/>
  <c r="U171" i="2"/>
  <c r="O174" i="2"/>
  <c r="N174" i="2"/>
  <c r="Q174" i="2"/>
  <c r="T177" i="2"/>
  <c r="R177" i="2"/>
  <c r="U180" i="2"/>
  <c r="V180" i="2" s="1"/>
  <c r="Q195" i="2"/>
  <c r="P195" i="2"/>
  <c r="N195" i="2"/>
  <c r="V195" i="2"/>
  <c r="U195" i="2"/>
  <c r="O198" i="2"/>
  <c r="N198" i="2"/>
  <c r="Q198" i="2"/>
  <c r="J200" i="2"/>
  <c r="I200" i="2"/>
  <c r="K200" i="2"/>
  <c r="J202" i="2"/>
  <c r="I202" i="2"/>
  <c r="L202" i="2" s="1"/>
  <c r="K202" i="2"/>
  <c r="R203" i="2"/>
  <c r="R107" i="2"/>
  <c r="Q113" i="2"/>
  <c r="Q114" i="2"/>
  <c r="P115" i="2"/>
  <c r="N117" i="2"/>
  <c r="P119" i="2"/>
  <c r="N123" i="2"/>
  <c r="P125" i="2"/>
  <c r="P127" i="2"/>
  <c r="P129" i="2"/>
  <c r="P133" i="2"/>
  <c r="P144" i="2"/>
  <c r="N162" i="2"/>
  <c r="Q162" i="2"/>
  <c r="O162" i="2"/>
  <c r="U169" i="2"/>
  <c r="V169" i="2" s="1"/>
  <c r="N171" i="2"/>
  <c r="Q171" i="2"/>
  <c r="P171" i="2"/>
  <c r="V175" i="2"/>
  <c r="U175" i="2"/>
  <c r="V178" i="2"/>
  <c r="U178" i="2"/>
  <c r="K181" i="2"/>
  <c r="J181" i="2"/>
  <c r="I181" i="2"/>
  <c r="L181" i="2" s="1"/>
  <c r="R182" i="2"/>
  <c r="T182" i="2"/>
  <c r="O184" i="2"/>
  <c r="N184" i="2"/>
  <c r="Q184" i="2"/>
  <c r="N187" i="2"/>
  <c r="Q187" i="2"/>
  <c r="O187" i="2"/>
  <c r="U188" i="2"/>
  <c r="V188" i="2"/>
  <c r="O194" i="2"/>
  <c r="N194" i="2"/>
  <c r="Q194" i="2"/>
  <c r="J196" i="2"/>
  <c r="I196" i="2"/>
  <c r="L196" i="2" s="1"/>
  <c r="K196" i="2"/>
  <c r="U200" i="2"/>
  <c r="V200" i="2" s="1"/>
  <c r="U203" i="2"/>
  <c r="V203" i="2" s="1"/>
  <c r="U222" i="2"/>
  <c r="V222" i="2" s="1"/>
  <c r="P224" i="2"/>
  <c r="O224" i="2"/>
  <c r="L224" i="2"/>
  <c r="Q224" i="2"/>
  <c r="N85" i="2"/>
  <c r="Q115" i="2"/>
  <c r="O117" i="2"/>
  <c r="R118" i="2"/>
  <c r="Q119" i="2"/>
  <c r="O123" i="2"/>
  <c r="R124" i="2"/>
  <c r="Q125" i="2"/>
  <c r="Q127" i="2"/>
  <c r="Q129" i="2"/>
  <c r="O131" i="2"/>
  <c r="R132" i="2"/>
  <c r="Q133" i="2"/>
  <c r="U134" i="2"/>
  <c r="V134" i="2" s="1"/>
  <c r="O135" i="2"/>
  <c r="U137" i="2"/>
  <c r="V137" i="2" s="1"/>
  <c r="O138" i="2"/>
  <c r="O142" i="2"/>
  <c r="R143" i="2"/>
  <c r="Q144" i="2"/>
  <c r="P145" i="2"/>
  <c r="V147" i="2"/>
  <c r="V149" i="2"/>
  <c r="V151" i="2"/>
  <c r="V157" i="2"/>
  <c r="V159" i="2"/>
  <c r="T161" i="2"/>
  <c r="R161" i="2"/>
  <c r="P162" i="2"/>
  <c r="T167" i="2"/>
  <c r="R167" i="2"/>
  <c r="N169" i="2"/>
  <c r="Q169" i="2"/>
  <c r="P169" i="2"/>
  <c r="T172" i="2"/>
  <c r="N175" i="2"/>
  <c r="Q175" i="2"/>
  <c r="P175" i="2"/>
  <c r="K179" i="2"/>
  <c r="J179" i="2"/>
  <c r="I179" i="2"/>
  <c r="L179" i="2" s="1"/>
  <c r="P184" i="2"/>
  <c r="U185" i="2"/>
  <c r="V185" i="2" s="1"/>
  <c r="P187" i="2"/>
  <c r="P194" i="2"/>
  <c r="U197" i="2"/>
  <c r="V197" i="2" s="1"/>
  <c r="J201" i="2"/>
  <c r="I201" i="2"/>
  <c r="K201" i="2"/>
  <c r="Q205" i="2"/>
  <c r="P205" i="2"/>
  <c r="N205" i="2"/>
  <c r="U205" i="2"/>
  <c r="V205" i="2" s="1"/>
  <c r="U208" i="2"/>
  <c r="V208" i="2" s="1"/>
  <c r="J223" i="2"/>
  <c r="I223" i="2"/>
  <c r="K223" i="2"/>
  <c r="N224" i="2"/>
  <c r="V145" i="2"/>
  <c r="R145" i="2"/>
  <c r="R162" i="2"/>
  <c r="T162" i="2"/>
  <c r="O171" i="2"/>
  <c r="T173" i="2"/>
  <c r="R173" i="2"/>
  <c r="V176" i="2"/>
  <c r="U176" i="2"/>
  <c r="N182" i="2"/>
  <c r="Q182" i="2"/>
  <c r="O182" i="2"/>
  <c r="K186" i="2"/>
  <c r="J186" i="2"/>
  <c r="I186" i="2"/>
  <c r="L186" i="2" s="1"/>
  <c r="R187" i="2"/>
  <c r="T187" i="2"/>
  <c r="R188" i="2"/>
  <c r="Q199" i="2"/>
  <c r="P199" i="2"/>
  <c r="N199" i="2"/>
  <c r="V199" i="2"/>
  <c r="U199" i="2"/>
  <c r="V201" i="2"/>
  <c r="U201" i="2"/>
  <c r="O204" i="2"/>
  <c r="N204" i="2"/>
  <c r="Q204" i="2"/>
  <c r="J206" i="2"/>
  <c r="I206" i="2"/>
  <c r="L206" i="2" s="1"/>
  <c r="K206" i="2"/>
  <c r="P146" i="2"/>
  <c r="N148" i="2"/>
  <c r="P150" i="2"/>
  <c r="N156" i="2"/>
  <c r="P158" i="2"/>
  <c r="N160" i="2"/>
  <c r="T168" i="2"/>
  <c r="R168" i="2"/>
  <c r="T174" i="2"/>
  <c r="R174" i="2"/>
  <c r="N180" i="2"/>
  <c r="Q180" i="2"/>
  <c r="K183" i="2"/>
  <c r="J183" i="2"/>
  <c r="J184" i="2"/>
  <c r="I184" i="2"/>
  <c r="L184" i="2" s="1"/>
  <c r="R184" i="2" s="1"/>
  <c r="Q197" i="2"/>
  <c r="P197" i="2"/>
  <c r="O197" i="2"/>
  <c r="J198" i="2"/>
  <c r="I198" i="2"/>
  <c r="L198" i="2" s="1"/>
  <c r="K224" i="2"/>
  <c r="J224" i="2"/>
  <c r="T236" i="2"/>
  <c r="R236" i="2"/>
  <c r="T243" i="2"/>
  <c r="R243" i="2"/>
  <c r="U163" i="2"/>
  <c r="V163" i="2" s="1"/>
  <c r="V165" i="2"/>
  <c r="V166" i="2"/>
  <c r="U166" i="2"/>
  <c r="N185" i="2"/>
  <c r="Q185" i="2"/>
  <c r="K188" i="2"/>
  <c r="J188" i="2"/>
  <c r="J194" i="2"/>
  <c r="I194" i="2"/>
  <c r="L194" i="2" s="1"/>
  <c r="Q203" i="2"/>
  <c r="P203" i="2"/>
  <c r="O203" i="2"/>
  <c r="J204" i="2"/>
  <c r="I204" i="2"/>
  <c r="L204" i="2" s="1"/>
  <c r="N208" i="2"/>
  <c r="Q208" i="2"/>
  <c r="P163" i="2"/>
  <c r="P166" i="2"/>
  <c r="O167" i="2"/>
  <c r="P172" i="2"/>
  <c r="P176" i="2"/>
  <c r="P222" i="2"/>
  <c r="I231" i="2"/>
  <c r="Q232" i="2"/>
  <c r="I235" i="2"/>
  <c r="T237" i="2"/>
  <c r="K241" i="2"/>
  <c r="J241" i="2"/>
  <c r="T244" i="2"/>
  <c r="T246" i="2"/>
  <c r="N248" i="2"/>
  <c r="Q248" i="2"/>
  <c r="J251" i="2"/>
  <c r="I251" i="2"/>
  <c r="J255" i="2"/>
  <c r="I255" i="2"/>
  <c r="P263" i="2"/>
  <c r="Q263" i="2"/>
  <c r="O263" i="2"/>
  <c r="P270" i="2"/>
  <c r="Q270" i="2"/>
  <c r="O270" i="2"/>
  <c r="V278" i="2"/>
  <c r="I282" i="2"/>
  <c r="K282" i="2"/>
  <c r="J282" i="2"/>
  <c r="R295" i="2"/>
  <c r="N232" i="2"/>
  <c r="K235" i="2"/>
  <c r="N237" i="2"/>
  <c r="Q237" i="2"/>
  <c r="R241" i="2"/>
  <c r="V242" i="2"/>
  <c r="N244" i="2"/>
  <c r="Q244" i="2"/>
  <c r="N246" i="2"/>
  <c r="Q246" i="2"/>
  <c r="V249" i="2"/>
  <c r="T270" i="2"/>
  <c r="T275" i="2"/>
  <c r="R275" i="2"/>
  <c r="P281" i="2"/>
  <c r="Q281" i="2"/>
  <c r="I285" i="2"/>
  <c r="L285" i="2" s="1"/>
  <c r="K285" i="2"/>
  <c r="J285" i="2"/>
  <c r="O293" i="2"/>
  <c r="Q293" i="2"/>
  <c r="P293" i="2"/>
  <c r="N293" i="2"/>
  <c r="K304" i="2"/>
  <c r="I304" i="2"/>
  <c r="L304" i="2" s="1"/>
  <c r="J304" i="2"/>
  <c r="K238" i="2"/>
  <c r="J238" i="2"/>
  <c r="J239" i="2"/>
  <c r="I239" i="2"/>
  <c r="L239" i="2" s="1"/>
  <c r="V240" i="2"/>
  <c r="V241" i="2"/>
  <c r="N242" i="2"/>
  <c r="Q242" i="2"/>
  <c r="K247" i="2"/>
  <c r="J247" i="2"/>
  <c r="J260" i="2"/>
  <c r="K260" i="2"/>
  <c r="K269" i="2"/>
  <c r="I269" i="2"/>
  <c r="L269" i="2" s="1"/>
  <c r="I284" i="2"/>
  <c r="K284" i="2"/>
  <c r="J284" i="2"/>
  <c r="K236" i="2"/>
  <c r="J236" i="2"/>
  <c r="I238" i="2"/>
  <c r="L238" i="2" s="1"/>
  <c r="R238" i="2" s="1"/>
  <c r="K239" i="2"/>
  <c r="U240" i="2"/>
  <c r="O242" i="2"/>
  <c r="K243" i="2"/>
  <c r="J243" i="2"/>
  <c r="I247" i="2"/>
  <c r="L247" i="2" s="1"/>
  <c r="T248" i="2"/>
  <c r="K252" i="2"/>
  <c r="J252" i="2"/>
  <c r="K256" i="2"/>
  <c r="J256" i="2"/>
  <c r="J259" i="2"/>
  <c r="I259" i="2"/>
  <c r="I260" i="2"/>
  <c r="U273" i="2"/>
  <c r="V273" i="2" s="1"/>
  <c r="I283" i="2"/>
  <c r="K283" i="2"/>
  <c r="J283" i="2"/>
  <c r="I288" i="2"/>
  <c r="K288" i="2"/>
  <c r="U295" i="2"/>
  <c r="V295" i="2" s="1"/>
  <c r="I297" i="2"/>
  <c r="L297" i="2" s="1"/>
  <c r="K297" i="2"/>
  <c r="P299" i="2"/>
  <c r="Q299" i="2"/>
  <c r="O299" i="2"/>
  <c r="K302" i="2"/>
  <c r="I302" i="2"/>
  <c r="L302" i="2" s="1"/>
  <c r="I264" i="2"/>
  <c r="L264" i="2" s="1"/>
  <c r="K264" i="2"/>
  <c r="I271" i="2"/>
  <c r="L271" i="2" s="1"/>
  <c r="K271" i="2"/>
  <c r="K290" i="2"/>
  <c r="N290" i="2" s="1"/>
  <c r="I290" i="2"/>
  <c r="L290" i="2" s="1"/>
  <c r="I292" i="2"/>
  <c r="K292" i="2"/>
  <c r="N292" i="2" s="1"/>
  <c r="T294" i="2"/>
  <c r="Q295" i="2"/>
  <c r="O295" i="2"/>
  <c r="T296" i="2"/>
  <c r="I300" i="2"/>
  <c r="L300" i="2" s="1"/>
  <c r="K300" i="2"/>
  <c r="T301" i="2"/>
  <c r="K262" i="2"/>
  <c r="I262" i="2"/>
  <c r="L262" i="2" s="1"/>
  <c r="J264" i="2"/>
  <c r="J271" i="2"/>
  <c r="I273" i="2"/>
  <c r="K273" i="2"/>
  <c r="V276" i="2"/>
  <c r="K279" i="2"/>
  <c r="K280" i="2"/>
  <c r="T281" i="2"/>
  <c r="I286" i="2"/>
  <c r="L286" i="2" s="1"/>
  <c r="K286" i="2"/>
  <c r="V288" i="2"/>
  <c r="J290" i="2"/>
  <c r="V293" i="2"/>
  <c r="K298" i="2"/>
  <c r="I298" i="2"/>
  <c r="L298" i="2" s="1"/>
  <c r="J300" i="2"/>
  <c r="O275" i="2"/>
  <c r="N296" i="2"/>
  <c r="T108" i="1"/>
  <c r="S50" i="1"/>
  <c r="T50" i="1" s="1"/>
  <c r="T52" i="1"/>
  <c r="T59" i="1"/>
  <c r="T63" i="1"/>
  <c r="T67" i="1"/>
  <c r="S75" i="1"/>
  <c r="T75" i="1" s="1"/>
  <c r="S78" i="1"/>
  <c r="T78" i="1" s="1"/>
  <c r="S87" i="1"/>
  <c r="T87" i="1" s="1"/>
  <c r="S91" i="1"/>
  <c r="T91" i="1" s="1"/>
  <c r="T96" i="1"/>
  <c r="S97" i="1"/>
  <c r="T97" i="1" s="1"/>
  <c r="S100" i="1"/>
  <c r="T100" i="1" s="1"/>
  <c r="S104" i="1"/>
  <c r="T104" i="1" s="1"/>
  <c r="S108" i="1"/>
  <c r="S112" i="1"/>
  <c r="T112" i="1" s="1"/>
  <c r="T116" i="1"/>
  <c r="T122" i="1"/>
  <c r="S123" i="1"/>
  <c r="T123" i="1" s="1"/>
  <c r="T273" i="1"/>
  <c r="S273" i="1"/>
  <c r="T72" i="1"/>
  <c r="S164" i="1"/>
  <c r="T164" i="1" s="1"/>
  <c r="S236" i="1"/>
  <c r="T236" i="1" s="1"/>
  <c r="T51" i="1"/>
  <c r="T121" i="1"/>
  <c r="T56" i="1"/>
  <c r="T61" i="1"/>
  <c r="T65" i="1"/>
  <c r="T69" i="1"/>
  <c r="T71" i="1"/>
  <c r="S72" i="1"/>
  <c r="T118" i="1"/>
  <c r="S121" i="1"/>
  <c r="S124" i="1"/>
  <c r="T124" i="1" s="1"/>
  <c r="S165" i="1"/>
  <c r="T165" i="1" s="1"/>
  <c r="T166" i="1"/>
  <c r="T170" i="1"/>
  <c r="S170" i="1"/>
  <c r="T251" i="1"/>
  <c r="S251" i="1"/>
  <c r="T125" i="1"/>
  <c r="S224" i="1"/>
  <c r="T224" i="1" s="1"/>
  <c r="S225" i="1"/>
  <c r="T225" i="1" s="1"/>
  <c r="T228" i="1"/>
  <c r="T237" i="1"/>
  <c r="S237" i="1"/>
  <c r="T254" i="1"/>
  <c r="T268" i="1"/>
  <c r="T241" i="1"/>
  <c r="S241" i="1"/>
  <c r="T250" i="1"/>
  <c r="S259" i="1"/>
  <c r="T259" i="1" s="1"/>
  <c r="T272" i="1"/>
  <c r="T283" i="1"/>
  <c r="T303" i="1"/>
  <c r="T240" i="1"/>
  <c r="T247" i="1"/>
  <c r="S247" i="1"/>
  <c r="T255" i="1"/>
  <c r="S255" i="1"/>
  <c r="T258" i="1"/>
  <c r="S263" i="1"/>
  <c r="T263" i="1" s="1"/>
  <c r="S269" i="1"/>
  <c r="T269" i="1" s="1"/>
  <c r="S283" i="1"/>
  <c r="S287" i="1"/>
  <c r="T287" i="1" s="1"/>
  <c r="S291" i="1"/>
  <c r="T291" i="1" s="1"/>
  <c r="S295" i="1"/>
  <c r="T295" i="1" s="1"/>
  <c r="S303" i="1"/>
  <c r="T306" i="1"/>
  <c r="S306" i="1"/>
  <c r="T308" i="1"/>
  <c r="S308" i="1"/>
  <c r="T311" i="1"/>
  <c r="S322" i="1"/>
  <c r="T322" i="1" s="1"/>
  <c r="S330" i="1"/>
  <c r="T330" i="1" s="1"/>
  <c r="T333" i="1"/>
  <c r="T342" i="1"/>
  <c r="S342" i="1"/>
  <c r="T392" i="1"/>
  <c r="T305" i="1"/>
  <c r="T321" i="1"/>
  <c r="T341" i="1"/>
  <c r="T349" i="1"/>
  <c r="T353" i="1"/>
  <c r="S361" i="1"/>
  <c r="T361" i="1" s="1"/>
  <c r="T316" i="1"/>
  <c r="S316" i="1"/>
  <c r="T346" i="1"/>
  <c r="S346" i="1"/>
  <c r="T356" i="1"/>
  <c r="S356" i="1"/>
  <c r="T366" i="1"/>
  <c r="T378" i="1"/>
  <c r="T404" i="1"/>
  <c r="S312" i="1"/>
  <c r="T312" i="1" s="1"/>
  <c r="T315" i="1"/>
  <c r="T325" i="1"/>
  <c r="S334" i="1"/>
  <c r="T334" i="1" s="1"/>
  <c r="S338" i="1"/>
  <c r="T338" i="1" s="1"/>
  <c r="T345" i="1"/>
  <c r="T362" i="1"/>
  <c r="S362" i="1"/>
  <c r="T365" i="1"/>
  <c r="S366" i="1"/>
  <c r="T369" i="1"/>
  <c r="T371" i="1"/>
  <c r="S372" i="1"/>
  <c r="T372" i="1" s="1"/>
  <c r="T375" i="1"/>
  <c r="T377" i="1"/>
  <c r="S378" i="1"/>
  <c r="S380" i="1"/>
  <c r="T380" i="1" s="1"/>
  <c r="T383" i="1"/>
  <c r="S384" i="1"/>
  <c r="T384" i="1" s="1"/>
  <c r="T387" i="1"/>
  <c r="S388" i="1"/>
  <c r="T388" i="1" s="1"/>
  <c r="T391" i="1"/>
  <c r="S392" i="1"/>
  <c r="S396" i="1"/>
  <c r="T396" i="1" s="1"/>
  <c r="T399" i="1"/>
  <c r="S400" i="1"/>
  <c r="T400" i="1" s="1"/>
  <c r="T403" i="1"/>
  <c r="S404" i="1"/>
  <c r="S409" i="1"/>
  <c r="T409" i="1" s="1"/>
  <c r="S410" i="1"/>
  <c r="T410" i="1" s="1"/>
  <c r="T411" i="1"/>
  <c r="T413" i="1"/>
  <c r="T415" i="1"/>
  <c r="T417" i="1"/>
  <c r="T419" i="1"/>
  <c r="T421" i="1"/>
  <c r="T423" i="1"/>
  <c r="T425" i="1"/>
  <c r="T427" i="1"/>
  <c r="T262" i="2" l="1"/>
  <c r="R262" i="2"/>
  <c r="R285" i="2"/>
  <c r="T285" i="2"/>
  <c r="V174" i="2"/>
  <c r="U174" i="2"/>
  <c r="O196" i="2"/>
  <c r="N196" i="2"/>
  <c r="P196" i="2"/>
  <c r="Q196" i="2"/>
  <c r="U158" i="2"/>
  <c r="V158" i="2" s="1"/>
  <c r="U146" i="2"/>
  <c r="V146" i="2" s="1"/>
  <c r="V125" i="2"/>
  <c r="U125" i="2"/>
  <c r="V115" i="2"/>
  <c r="U115" i="2"/>
  <c r="V133" i="2"/>
  <c r="U133" i="2"/>
  <c r="V127" i="2"/>
  <c r="U127" i="2"/>
  <c r="Q298" i="2"/>
  <c r="O298" i="2"/>
  <c r="P298" i="2"/>
  <c r="R286" i="2"/>
  <c r="T286" i="2"/>
  <c r="O300" i="2"/>
  <c r="Q300" i="2"/>
  <c r="P300" i="2"/>
  <c r="O264" i="2"/>
  <c r="Q264" i="2"/>
  <c r="P264" i="2"/>
  <c r="R297" i="2"/>
  <c r="T297" i="2"/>
  <c r="P243" i="2"/>
  <c r="O243" i="2"/>
  <c r="Q243" i="2"/>
  <c r="N243" i="2"/>
  <c r="T239" i="2"/>
  <c r="R239" i="2"/>
  <c r="P285" i="2"/>
  <c r="Q285" i="2"/>
  <c r="U244" i="2"/>
  <c r="V244" i="2" s="1"/>
  <c r="T194" i="2"/>
  <c r="R194" i="2"/>
  <c r="U243" i="2"/>
  <c r="V243" i="2"/>
  <c r="U187" i="2"/>
  <c r="V187" i="2" s="1"/>
  <c r="P186" i="2"/>
  <c r="O186" i="2"/>
  <c r="N186" i="2"/>
  <c r="Q186" i="2"/>
  <c r="O179" i="2"/>
  <c r="N179" i="2"/>
  <c r="U172" i="2"/>
  <c r="V172" i="2" s="1"/>
  <c r="U161" i="2"/>
  <c r="V161" i="2" s="1"/>
  <c r="U156" i="2"/>
  <c r="V156" i="2"/>
  <c r="U138" i="2"/>
  <c r="V138" i="2"/>
  <c r="U123" i="2"/>
  <c r="V123" i="2"/>
  <c r="U113" i="2"/>
  <c r="V113" i="2" s="1"/>
  <c r="U114" i="2"/>
  <c r="V114" i="2" s="1"/>
  <c r="U281" i="2"/>
  <c r="V281" i="2"/>
  <c r="T300" i="2"/>
  <c r="R300" i="2"/>
  <c r="U294" i="2"/>
  <c r="V294" i="2"/>
  <c r="T304" i="2"/>
  <c r="R304" i="2"/>
  <c r="U275" i="2"/>
  <c r="V275" i="2" s="1"/>
  <c r="P183" i="2"/>
  <c r="O183" i="2"/>
  <c r="Q183" i="2"/>
  <c r="N183" i="2"/>
  <c r="U162" i="2"/>
  <c r="V162" i="2" s="1"/>
  <c r="T181" i="2"/>
  <c r="R181" i="2"/>
  <c r="O202" i="2"/>
  <c r="N202" i="2"/>
  <c r="P202" i="2"/>
  <c r="Q202" i="2"/>
  <c r="U129" i="2"/>
  <c r="V129" i="2" s="1"/>
  <c r="T298" i="2"/>
  <c r="R298" i="2"/>
  <c r="Q262" i="2"/>
  <c r="O262" i="2"/>
  <c r="P262" i="2"/>
  <c r="U296" i="2"/>
  <c r="V296" i="2" s="1"/>
  <c r="O271" i="2"/>
  <c r="Q271" i="2"/>
  <c r="P271" i="2"/>
  <c r="T302" i="2"/>
  <c r="R302" i="2"/>
  <c r="T247" i="2"/>
  <c r="R247" i="2"/>
  <c r="P236" i="2"/>
  <c r="O236" i="2"/>
  <c r="Q236" i="2"/>
  <c r="N236" i="2"/>
  <c r="T269" i="2"/>
  <c r="R269" i="2"/>
  <c r="Q304" i="2"/>
  <c r="O304" i="2"/>
  <c r="P304" i="2"/>
  <c r="U270" i="2"/>
  <c r="V270" i="2" s="1"/>
  <c r="P241" i="2"/>
  <c r="O241" i="2"/>
  <c r="N241" i="2"/>
  <c r="Q241" i="2"/>
  <c r="U236" i="2"/>
  <c r="V236" i="2" s="1"/>
  <c r="O206" i="2"/>
  <c r="N206" i="2"/>
  <c r="P206" i="2"/>
  <c r="Q206" i="2"/>
  <c r="T186" i="2"/>
  <c r="R186" i="2"/>
  <c r="T196" i="2"/>
  <c r="R196" i="2"/>
  <c r="T202" i="2"/>
  <c r="R202" i="2"/>
  <c r="U177" i="2"/>
  <c r="V177" i="2" s="1"/>
  <c r="U160" i="2"/>
  <c r="V160" i="2" s="1"/>
  <c r="U148" i="2"/>
  <c r="V148" i="2" s="1"/>
  <c r="U135" i="2"/>
  <c r="V135" i="2" s="1"/>
  <c r="V119" i="2"/>
  <c r="U119" i="2"/>
  <c r="U117" i="2"/>
  <c r="V117" i="2" s="1"/>
  <c r="T264" i="2"/>
  <c r="R264" i="2"/>
  <c r="V248" i="2"/>
  <c r="U248" i="2"/>
  <c r="T198" i="2"/>
  <c r="R198" i="2"/>
  <c r="U167" i="2"/>
  <c r="V167" i="2" s="1"/>
  <c r="V144" i="2"/>
  <c r="U144" i="2"/>
  <c r="N286" i="2"/>
  <c r="P286" i="2"/>
  <c r="Q286" i="2"/>
  <c r="O286" i="2"/>
  <c r="U301" i="2"/>
  <c r="V301" i="2" s="1"/>
  <c r="T271" i="2"/>
  <c r="R271" i="2"/>
  <c r="Q302" i="2"/>
  <c r="O302" i="2"/>
  <c r="P302" i="2"/>
  <c r="N297" i="2"/>
  <c r="P297" i="2"/>
  <c r="O297" i="2"/>
  <c r="Q297" i="2"/>
  <c r="O239" i="2"/>
  <c r="N239" i="2"/>
  <c r="Q239" i="2"/>
  <c r="P239" i="2"/>
  <c r="Q269" i="2"/>
  <c r="O269" i="2"/>
  <c r="P269" i="2"/>
  <c r="P247" i="2"/>
  <c r="O247" i="2"/>
  <c r="Q247" i="2"/>
  <c r="N247" i="2"/>
  <c r="P238" i="2"/>
  <c r="O238" i="2"/>
  <c r="Q238" i="2"/>
  <c r="N238" i="2"/>
  <c r="V246" i="2"/>
  <c r="U246" i="2"/>
  <c r="V237" i="2"/>
  <c r="U237" i="2"/>
  <c r="T204" i="2"/>
  <c r="R204" i="2"/>
  <c r="P188" i="2"/>
  <c r="O188" i="2"/>
  <c r="Q188" i="2"/>
  <c r="N188" i="2"/>
  <c r="T224" i="2"/>
  <c r="R224" i="2"/>
  <c r="V168" i="2"/>
  <c r="U168" i="2"/>
  <c r="T206" i="2"/>
  <c r="R206" i="2"/>
  <c r="U173" i="2"/>
  <c r="V173" i="2" s="1"/>
  <c r="V182" i="2"/>
  <c r="U182" i="2"/>
  <c r="P181" i="2"/>
  <c r="O181" i="2"/>
  <c r="N181" i="2"/>
  <c r="Q181" i="2"/>
  <c r="U150" i="2"/>
  <c r="V150" i="2" s="1"/>
  <c r="U131" i="2"/>
  <c r="V131" i="2" s="1"/>
  <c r="U142" i="2"/>
  <c r="V142" i="2" s="1"/>
  <c r="U247" i="2" l="1"/>
  <c r="V247" i="2"/>
  <c r="V298" i="2"/>
  <c r="U298" i="2"/>
  <c r="U181" i="2"/>
  <c r="V181" i="2"/>
  <c r="U239" i="2"/>
  <c r="V239" i="2" s="1"/>
  <c r="U285" i="2"/>
  <c r="V285" i="2"/>
  <c r="U206" i="2"/>
  <c r="V206" i="2" s="1"/>
  <c r="U224" i="2"/>
  <c r="V224" i="2"/>
  <c r="U202" i="2"/>
  <c r="V202" i="2" s="1"/>
  <c r="U186" i="2"/>
  <c r="V186" i="2"/>
  <c r="U297" i="2"/>
  <c r="V297" i="2" s="1"/>
  <c r="U286" i="2"/>
  <c r="V286" i="2"/>
  <c r="V204" i="2"/>
  <c r="U204" i="2"/>
  <c r="U269" i="2"/>
  <c r="V269" i="2" s="1"/>
  <c r="V302" i="2"/>
  <c r="U302" i="2"/>
  <c r="U304" i="2"/>
  <c r="V304" i="2" s="1"/>
  <c r="V300" i="2"/>
  <c r="U300" i="2"/>
  <c r="U194" i="2"/>
  <c r="V194" i="2" s="1"/>
  <c r="V271" i="2"/>
  <c r="U271" i="2"/>
  <c r="U198" i="2"/>
  <c r="V198" i="2" s="1"/>
  <c r="V264" i="2"/>
  <c r="U264" i="2"/>
  <c r="U196" i="2"/>
  <c r="V196" i="2"/>
  <c r="V262" i="2"/>
  <c r="U262" i="2"/>
</calcChain>
</file>

<file path=xl/sharedStrings.xml><?xml version="1.0" encoding="utf-8"?>
<sst xmlns="http://schemas.openxmlformats.org/spreadsheetml/2006/main" count="2937" uniqueCount="1964">
  <si>
    <t>"УТВЕРЖДАЮ"</t>
  </si>
  <si>
    <t>Директор ОАО"Ольса"</t>
  </si>
  <si>
    <t>Е.Э.Богданович</t>
  </si>
  <si>
    <t>"    "</t>
  </si>
  <si>
    <t>2026г</t>
  </si>
  <si>
    <t>2025г</t>
  </si>
  <si>
    <t>ПРЕЙСКУРАНТ РОЗНИЧНЫХ ЦЕН</t>
  </si>
  <si>
    <t>№9 от 1 СЕНТЯБРЯ 2026 года</t>
  </si>
  <si>
    <t>на комплектующие,детали,узлы на продукцию  производимую ОАО "Ольса"</t>
  </si>
  <si>
    <t xml:space="preserve">  </t>
  </si>
  <si>
    <t>1,01,26</t>
  </si>
  <si>
    <t>1,03,26</t>
  </si>
  <si>
    <t>1,05,2026</t>
  </si>
  <si>
    <t>Цены на условиях FCA</t>
  </si>
  <si>
    <t>дата введения 01.09.2026 г.</t>
  </si>
  <si>
    <t>01,03,2025</t>
  </si>
  <si>
    <t>май 2025г</t>
  </si>
  <si>
    <t>июнь</t>
  </si>
  <si>
    <t>сентябрь</t>
  </si>
  <si>
    <t>ноябрь</t>
  </si>
  <si>
    <t>декабрь</t>
  </si>
  <si>
    <t>дата введения 01.01.2026 г.</t>
  </si>
  <si>
    <t>дата введения 01.03.2026 г.</t>
  </si>
  <si>
    <t>дата введения 01.05.2026 г.</t>
  </si>
  <si>
    <t>Наименование ,название,краткая характеристика изделий</t>
  </si>
  <si>
    <t>Артикул</t>
  </si>
  <si>
    <t>примеч</t>
  </si>
  <si>
    <t>КД</t>
  </si>
  <si>
    <t>Код по                  ТН ВЭД РБ</t>
  </si>
  <si>
    <t>ТУ,ГОСТ</t>
  </si>
  <si>
    <t xml:space="preserve">Цена без
 НДС </t>
  </si>
  <si>
    <t xml:space="preserve">НДС20%
</t>
  </si>
  <si>
    <t>Цена с НДС</t>
  </si>
  <si>
    <t>Розничная цена                 с НДС</t>
  </si>
  <si>
    <t>Тент качелей детских "Чебурашка"</t>
  </si>
  <si>
    <t xml:space="preserve"> по ассортименту</t>
  </si>
  <si>
    <t>ИЯУБ21.04.04.000</t>
  </si>
  <si>
    <t>Тент качелей "Бари"</t>
  </si>
  <si>
    <t>с729, по ассортименту</t>
  </si>
  <si>
    <t>ИЯУБ10.13.02.00</t>
  </si>
  <si>
    <t>6306 12 000 0</t>
  </si>
  <si>
    <t>(тк.sivama)  по ассортименту</t>
  </si>
  <si>
    <t>ИЯУБ10.13.02.000</t>
  </si>
  <si>
    <t xml:space="preserve"> арт по ассортименту</t>
  </si>
  <si>
    <t>Тент качелей садовых "Габи"</t>
  </si>
  <si>
    <t>по ассортименту</t>
  </si>
  <si>
    <t>ИЯУБ8.17.02.000</t>
  </si>
  <si>
    <t>Тент качелей садовых "Мартинелла","Фьюджи"</t>
  </si>
  <si>
    <t>ИЯУБ11.17.02.000</t>
  </si>
  <si>
    <t>Тент качелей садовых "Стандарт-2"</t>
  </si>
  <si>
    <t>ИЯУБ4.07.02.000</t>
  </si>
  <si>
    <t>Тент качелей садовых "СтандартМ"</t>
  </si>
  <si>
    <t>И41.92.15.000</t>
  </si>
  <si>
    <t>Тент качелей "Комфорт-М",Триумф"</t>
  </si>
  <si>
    <t>КСА 30.93.02.000</t>
  </si>
  <si>
    <t>Тент качелей садовых "Стандарт-NOVA""</t>
  </si>
  <si>
    <t>ИЯУБ12.16.01.000</t>
  </si>
  <si>
    <t>Тент качелей "Портобелло"(РБ)</t>
  </si>
  <si>
    <t>упаковка в пакет,гофрокороб по 96 шт на паллет Микс</t>
  </si>
  <si>
    <t>ЯУБ3.15.10.000</t>
  </si>
  <si>
    <t>Тент качелей "РИЦА"</t>
  </si>
  <si>
    <t>ИЯУБ5.16.02.000</t>
  </si>
  <si>
    <t>Тент качелей "Люкс-2","Люкс-3"</t>
  </si>
  <si>
    <t>ИЯУБ3.07.02.000</t>
  </si>
  <si>
    <t>Тент качелей "Квартет"</t>
  </si>
  <si>
    <t>ИЯУБ 8.03.02.000</t>
  </si>
  <si>
    <t xml:space="preserve">Тент для качелей"Сиена" </t>
  </si>
  <si>
    <t>ИЯУБ5.12.02.000</t>
  </si>
  <si>
    <t>Тент качелей "Родео"</t>
  </si>
  <si>
    <t>ИЯУБ13.10.02.000</t>
  </si>
  <si>
    <t>Тент качелей "Люкс-М"</t>
  </si>
  <si>
    <t>старого образца</t>
  </si>
  <si>
    <t>Тент  качелей"Сиена"</t>
  </si>
  <si>
    <r>
      <t xml:space="preserve">Тент качелей"Мастак" </t>
    </r>
    <r>
      <rPr>
        <sz val="10"/>
        <color theme="1"/>
        <rFont val="Arial Cyr"/>
        <charset val="204"/>
      </rPr>
      <t>( тк.OKSFORD  пл.125г/м2)</t>
    </r>
  </si>
  <si>
    <t>ИЯУБ9.07.03.000</t>
  </si>
  <si>
    <r>
      <t xml:space="preserve">Тент качелей"Мастак" </t>
    </r>
    <r>
      <rPr>
        <sz val="10"/>
        <color theme="1"/>
        <rFont val="Arial Cyr"/>
        <charset val="204"/>
      </rPr>
      <t>( тк.OKSFORD  пл.180г/м2)</t>
    </r>
  </si>
  <si>
    <r>
      <t>Тент качелей"Мастак"</t>
    </r>
    <r>
      <rPr>
        <sz val="10"/>
        <color theme="1"/>
        <rFont val="Arial Cyr"/>
        <charset val="204"/>
      </rPr>
      <t>(тк.Кондор 04С)</t>
    </r>
  </si>
  <si>
    <t>Тент качелей садовых "Марио"</t>
  </si>
  <si>
    <t>ИЯУБ23.17.02.000</t>
  </si>
  <si>
    <t>Тент качелей садовых Алекс"</t>
  </si>
  <si>
    <t xml:space="preserve">Тент качелей "Турин" </t>
  </si>
  <si>
    <t>ИЯУБ8.13.00,000</t>
  </si>
  <si>
    <t>Тент качелей садовых "Мастак-Премиум"</t>
  </si>
  <si>
    <t>ИЯУБ98.13.00,000</t>
  </si>
  <si>
    <t>Тент качелей садовых "Пагода"</t>
  </si>
  <si>
    <t>ИЯУБ22.17.02.000</t>
  </si>
  <si>
    <t>Тент качелей садовых "Мастак-2"</t>
  </si>
  <si>
    <t>ИЯУБ6.17.02.000</t>
  </si>
  <si>
    <t>Тент качелей садовых "Палермо"</t>
  </si>
  <si>
    <t>ИЯУБ18.11.02.000</t>
  </si>
  <si>
    <t>Тент качелей садовых "Турин-Премиум"</t>
  </si>
  <si>
    <t>по ассортименту,с1052</t>
  </si>
  <si>
    <t>ИЯУБ8.15.02.000</t>
  </si>
  <si>
    <t>Тент качелей садовых "Палермо-Премиум"</t>
  </si>
  <si>
    <t>ИЯУБ17.11.02.000</t>
  </si>
  <si>
    <t>Тент качелей садовых "Новара"</t>
  </si>
  <si>
    <t>ИЯУБ5.15,.02.0000</t>
  </si>
  <si>
    <t xml:space="preserve">Тент качелей садовых "Элит" </t>
  </si>
  <si>
    <t>ИЯУБ26.18.03.000</t>
  </si>
  <si>
    <t>Тент противомоскитный  для качелей "Стандарт-2"</t>
  </si>
  <si>
    <t>с441</t>
  </si>
  <si>
    <t>ИЯУБ7.11.00.000</t>
  </si>
  <si>
    <t>ТО ВY 700049597.013-2011</t>
  </si>
  <si>
    <t>Тент противомоскитный  для качелей "Люкс-2"</t>
  </si>
  <si>
    <t>с439</t>
  </si>
  <si>
    <t>ИЯУБ30.10.00.000</t>
  </si>
  <si>
    <t>Тент противомоскитный  для качелей "Комфорт-М"</t>
  </si>
  <si>
    <t>с442</t>
  </si>
  <si>
    <t>ИЯУБ8.11.00.000</t>
  </si>
  <si>
    <t>Тент противомоскитный  для качелей "Родео"</t>
  </si>
  <si>
    <t>с443</t>
  </si>
  <si>
    <t>ИЯУБ11.11.00.000</t>
  </si>
  <si>
    <t>Тент противомоскитный  для качелей "Мастак"</t>
  </si>
  <si>
    <t>с438</t>
  </si>
  <si>
    <t>ИЯУБ29.10.00.000</t>
  </si>
  <si>
    <t xml:space="preserve">Тент противомоскитный  для качелей"Сиена" </t>
  </si>
  <si>
    <t>с716</t>
  </si>
  <si>
    <t>ИЯУБ5,12,04,000</t>
  </si>
  <si>
    <t>Тент противомоскитный  для качелей "Мастак-2"</t>
  </si>
  <si>
    <t>к арт по ассортименту</t>
  </si>
  <si>
    <t>ИЯУБ6.17.00.000</t>
  </si>
  <si>
    <t>Тент противомоскитный  для качелей "Квартет"</t>
  </si>
  <si>
    <t>с440</t>
  </si>
  <si>
    <t>ИЯУБ31.10.00.000</t>
  </si>
  <si>
    <t xml:space="preserve">Тент( с сеткой протвомоскитной) качелей "Варна" </t>
  </si>
  <si>
    <t>ИЯУБ25.16.01.000</t>
  </si>
  <si>
    <t xml:space="preserve">Тент( с сеткой протвомоскитной) качелей "Родео" </t>
  </si>
  <si>
    <t>ИЯУБ13.10.06.000</t>
  </si>
  <si>
    <t xml:space="preserve">Тент( с сеткой протвомоскитной) качелей "Люкс2" </t>
  </si>
  <si>
    <t xml:space="preserve">бордо на кач Люкс2с592 </t>
  </si>
  <si>
    <t>ИЯУБ3.07.05.000</t>
  </si>
  <si>
    <t xml:space="preserve">Тент( с сеткой протвомоскитной) качелей "Мастак" </t>
  </si>
  <si>
    <t>Тент( с сеткой противомоскитной)  качелей "Ривьера"</t>
  </si>
  <si>
    <t>ИЯУБ4,14,04,100</t>
  </si>
  <si>
    <t>Тент( с сеткой противомоскитной)  качелей "Турин"</t>
  </si>
  <si>
    <t>ИЯУБ8.13.02.000</t>
  </si>
  <si>
    <t>Тент( с сеткой противомоскитной)  качелей "Турин-2"</t>
  </si>
  <si>
    <t>с913 с914</t>
  </si>
  <si>
    <t>ИЯУБ14.17.02.000</t>
  </si>
  <si>
    <t>Тент( с сеткой противомоскитной) для качелей "Мастак-Премиум"</t>
  </si>
  <si>
    <t>ИЯУБ9.13.02.000</t>
  </si>
  <si>
    <t>Тент( с сеткой противомоскитной) для качелей "Турин-Премиум"</t>
  </si>
  <si>
    <t>ИЯУБ8.15.06.000</t>
  </si>
  <si>
    <t>Тент( с сеткой противомоскитной) для качелей "Палермо"</t>
  </si>
  <si>
    <t>ИЯУБ18.11.03.000-01</t>
  </si>
  <si>
    <t>Тент( с сеткой противомоскитной) для качелей "Палермо-Премиум"</t>
  </si>
  <si>
    <t>ИЯУБ17.11.03.000</t>
  </si>
  <si>
    <t>Тент( с сеткой противомоскитной) для качелей "Палермо"(плот180г/м2)</t>
  </si>
  <si>
    <t>Тент (с сеткой противомоскитной) для качелей "NORDAN"</t>
  </si>
  <si>
    <t>Тент( с сеткой противомоскитной)  качелей "Орлеан"</t>
  </si>
  <si>
    <t>ИЯУБ43.21.02.000</t>
  </si>
  <si>
    <t>Тент( с сеткой противомоскитной)  качелей "Азалия"</t>
  </si>
  <si>
    <t>ИЯУБ 20.19.00.000</t>
  </si>
  <si>
    <t>Тент( с сеткой противомоскитной)  качелей "Саванна Flower(тк.PANAMA№94+109)</t>
  </si>
  <si>
    <t>ИЯУБ36.20.02.000</t>
  </si>
  <si>
    <t>Тент( с сеткой противомоскитной)  качелей "Саванна" (тк Оксфорд пл.125)</t>
  </si>
  <si>
    <t>ИЯУБ12.18.02.000</t>
  </si>
  <si>
    <t>Тент( с сеткой противомоскитной)  качелей "Саванна" (тк Оксфорд пл.180)</t>
  </si>
  <si>
    <t>Тент( с сеткой противомоскитной)  качелей "Саванна" (тк Кондор)</t>
  </si>
  <si>
    <t>ИЯУБ29.20</t>
  </si>
  <si>
    <t>ИЯУБ20.19.03.000</t>
  </si>
  <si>
    <t>Тент( с сеткой противомоскитной)  качелей "Турин-Премиум  Flower"</t>
  </si>
  <si>
    <t>ИЯУБ34.20.01.000</t>
  </si>
  <si>
    <t>Тент( с сеткой противомоскитной)  качелей "Саванна Flower"</t>
  </si>
  <si>
    <t>ИЯУБ34.20.00.002</t>
  </si>
  <si>
    <t>Тент( с сеткой противомоскитной)  качелей "Палермо-Премиум"(тк.Кондор")</t>
  </si>
  <si>
    <t>Тент( с сеткой противомоскитной)  качелей "Александрия"</t>
  </si>
  <si>
    <t>Тент на качели -шатер ИЯУБ25,17(тент большойИЯУБ25.17.02.00.00.000+тент малыйИЯУБ25.17.03.00.00.000(без боковин и сетки)-упаковка в мешок Т ИЯУБ25.17.04.00.00.000)</t>
  </si>
  <si>
    <t>к арт с943,по ассортименту</t>
  </si>
  <si>
    <t>ИЯУБ25.17.02.00.00.000+ИЯУБ25.17.03.00.00.000+ИЯУБ25.17.04.00.00.000+Т ИЯУБ25.17.04.00.00.000</t>
  </si>
  <si>
    <t>Комплект тентов и боковины ИЯУБ.25.17.04.00.00.000 на качели-шатер</t>
  </si>
  <si>
    <t>ИЯУБ25.17.02,00.00.000+ИЯУБ25.17.03.00.00.000+ИЯУБ25.17.04.00.00.000.</t>
  </si>
  <si>
    <t>Тент универсальный для качелей садовых ("Мартинелла","Фьюджи" )</t>
  </si>
  <si>
    <t>с1192</t>
  </si>
  <si>
    <t>ИЯУБ31,21,00,000</t>
  </si>
  <si>
    <t>Тент универсальный качелей садовых            ("Варна,"Стандарт-NOV","Стандарт-2")</t>
  </si>
  <si>
    <t>с1190</t>
  </si>
  <si>
    <t>Тент универсальный для качелей  садовых     ("Люкс-2","Люкс-3","Новара","Родео,""Родел-2","Женева" )</t>
  </si>
  <si>
    <t>с1189</t>
  </si>
  <si>
    <t>ИЯУБ30,21,00,000</t>
  </si>
  <si>
    <t>Тент универсальный качелей садовых ( "Турин","Турин-2","Турин-Премиум","Азалия","Мастак-Премиум")</t>
  </si>
  <si>
    <t>с1191</t>
  </si>
  <si>
    <t>ИЯУБ33.21.00.000</t>
  </si>
  <si>
    <t>Тент универсальный для качелей садовых ткань OXFORD пл. 125 г/м2 ("Мартинелла","Фьюджи" )</t>
  </si>
  <si>
    <t>c1192/б, с1192/з, с1192/с</t>
  </si>
  <si>
    <t>Тент универсальный качелей садовых ткань OXFORD пл. 125 г/м2 ("Варна,"Стандарт-NOV","Стандарт-2")</t>
  </si>
  <si>
    <t>с1190/б, с1190/з, с1190/с</t>
  </si>
  <si>
    <t>Тент универсальный для качелей  садовых  ткань КОНДОР 04с ("Люкс-2","Люкс-3", "Новара", "Родео", "Родел-2", "Женева" )</t>
  </si>
  <si>
    <t>с1189/кс, с1189/кб, с1189/кз</t>
  </si>
  <si>
    <t>Тент универсальный качелей садовых ткань КОНДОР 04с ( "Турин","Турин-2","Турин-Премиум","Азалия","Мастак-Премиум")</t>
  </si>
  <si>
    <t>с1191/кб, с1191/кз, с1191/кс</t>
  </si>
  <si>
    <t>Универсальный матрац на качели 170 зеленый.бордовый</t>
  </si>
  <si>
    <t>с861,с862(к арт по ассортименту ткани)</t>
  </si>
  <si>
    <t>ИЯУБ29.16  ИЯУБ30,16</t>
  </si>
  <si>
    <t>Универсальный матрац на качели 180 зеленый.бордовый</t>
  </si>
  <si>
    <t>с863,c864 (к арт по ассортименту ткани)</t>
  </si>
  <si>
    <t>ИЯУБ31.16  ИЯУБ32,16</t>
  </si>
  <si>
    <t>Мягкие элемент качелей детских "Чебурашка"</t>
  </si>
  <si>
    <t>ИЯУБ21.04.5.000</t>
  </si>
  <si>
    <t>Мягкие элементы качелей "Габи"</t>
  </si>
  <si>
    <t>ИУБ45.17.</t>
  </si>
  <si>
    <t>Мягкие элементы (под крошку) качелей "Бари"</t>
  </si>
  <si>
    <t>с728,с821</t>
  </si>
  <si>
    <t>ЯУБ10.13.04.00</t>
  </si>
  <si>
    <t>Мягкий элемент  качелей садовых"Мартинелла"</t>
  </si>
  <si>
    <t>ИЯУБ11.17.03.000</t>
  </si>
  <si>
    <t>Мягкий элемент  качелей садовых"Фьюджи"</t>
  </si>
  <si>
    <t>ИЯУБ27.18.03.000</t>
  </si>
  <si>
    <t>Мяг.элем.качелей садовых"Стандарт-2" (лист)  компл.</t>
  </si>
  <si>
    <t>с392.02</t>
  </si>
  <si>
    <t>И41.92.03.000</t>
  </si>
  <si>
    <t>9404 21 900 0</t>
  </si>
  <si>
    <t>Мяг.элем.качелей садовых"Стандарт-NOVA" (лист)  комплект</t>
  </si>
  <si>
    <t>с790,с904</t>
  </si>
  <si>
    <t>12.16.02.000/12.16.05.000</t>
  </si>
  <si>
    <t>Мяг.элем.качелей садовых "Комфорт-М"</t>
  </si>
  <si>
    <t>с232.02</t>
  </si>
  <si>
    <t>И11.01.05.000</t>
  </si>
  <si>
    <t>Мяг.элем.качелей садовых"Люкс-2" (лист)</t>
  </si>
  <si>
    <t>с393.02</t>
  </si>
  <si>
    <t>ИЯУБ3.07.03.000</t>
  </si>
  <si>
    <t>Мяг.элем.качелей садовых"Люкс-М" (лист)</t>
  </si>
  <si>
    <t>с117,02</t>
  </si>
  <si>
    <t>9405 21 900 0</t>
  </si>
  <si>
    <t>Мягкие элементы  качелей"Турин"</t>
  </si>
  <si>
    <t>ЯУБ8.13.04.000</t>
  </si>
  <si>
    <t>Мягкие элементы  качелей "Сиена"</t>
  </si>
  <si>
    <t>с714</t>
  </si>
  <si>
    <t>ИЯУБ5.12.03.000</t>
  </si>
  <si>
    <t>Мягкие элементы  качелей"Новара"</t>
  </si>
  <si>
    <t>ИЯУБ5.15.03.0000</t>
  </si>
  <si>
    <t>Мяг/элемент качелей садовых "Квартет"</t>
  </si>
  <si>
    <t>с228.02</t>
  </si>
  <si>
    <t>ИЯУБ6.04.05.000</t>
  </si>
  <si>
    <t>Мягкие элементы качелей "Алекс"</t>
  </si>
  <si>
    <t>Мягкий элемент качелей садовых"Люкс-3" (комп-м/э 1шт+2подушки синтепон)</t>
  </si>
  <si>
    <t>ИЯУБ13.17.03.000</t>
  </si>
  <si>
    <t>Мягкий элемент качелей "Родео"(тк.Sivama)</t>
  </si>
  <si>
    <t>ИЯУБ13.10.04.000</t>
  </si>
  <si>
    <t>Мягкий элемент качелей "Родео-3"(тк.Sivama)</t>
  </si>
  <si>
    <t>к арт.c1728,по ассортименту</t>
  </si>
  <si>
    <t>Мягкий элемент качелей"Пагода"</t>
  </si>
  <si>
    <t>ИЯУБ22.17</t>
  </si>
  <si>
    <t>Мягкий элемент качелей"Мастак"</t>
  </si>
  <si>
    <t>с730,с910,с911</t>
  </si>
  <si>
    <t>ткань турция</t>
  </si>
  <si>
    <t>ЯУБ9.07.02.000</t>
  </si>
  <si>
    <t>Мягкие элементы качелей "Мастак-Премиум"</t>
  </si>
  <si>
    <t>с605</t>
  </si>
  <si>
    <t>ИЯУБ9.13.03.000</t>
  </si>
  <si>
    <t>Мягкие элементы качелей "Саванна"(тк.PANAMA)</t>
  </si>
  <si>
    <t xml:space="preserve">с1637  по ассортименту </t>
  </si>
  <si>
    <t>ИЯУБ12.18.03.000</t>
  </si>
  <si>
    <t>Мягкие элементы качелей "Родео-2"(тк.PANAMA)с подушками</t>
  </si>
  <si>
    <t>Мягкие элементы качелей "Саванна"(тк.Papermoon без тафтинга (м/э+2под)</t>
  </si>
  <si>
    <t>ИЯУБ12.18.03.0000</t>
  </si>
  <si>
    <t>Мягкие элементы качелей "Саванна"(тк.Papermoon с тафтингом (м/э+2под)</t>
  </si>
  <si>
    <t>Мягкие элементы  качелей"Мастак-2"</t>
  </si>
  <si>
    <t>ИЯУБ6.17.03.000</t>
  </si>
  <si>
    <t>Мягкие элементы  качелей-шатер ИЯУБ25.17</t>
  </si>
  <si>
    <t>ИЯУБ25.17.05.000</t>
  </si>
  <si>
    <t>Мягкие элементы  качелей "Элит"</t>
  </si>
  <si>
    <t>Мягкие элементы  качелей"Турин-Премиум"(тк.PANAMA)</t>
  </si>
  <si>
    <t>ИЯУБ8.15.04.000</t>
  </si>
  <si>
    <t>Мягкие элементы  качелей "Саванна Flower(тк.PANAMA№94+109)</t>
  </si>
  <si>
    <t>Мягкие элементы  качелей"Турин-2"(тк напеч),sivama</t>
  </si>
  <si>
    <t>ИЯУБ14.17.03.000</t>
  </si>
  <si>
    <t>Мягкие элементы качелей "Мастак-Премиум"(тк.PANAMA)</t>
  </si>
  <si>
    <t>Мягкие элементы  качелей"Турин-2"(тк PANAMA)</t>
  </si>
  <si>
    <t>Мягкие элементы   качелей "Турин -Премиум"Flower"</t>
  </si>
  <si>
    <t>ИЯУБ34.20.02.000</t>
  </si>
  <si>
    <t>Мягкие элементы   качелей "Александрия"(тк.PANAMA)</t>
  </si>
  <si>
    <t>ИЯУБ29.20.06.000</t>
  </si>
  <si>
    <t>Мягкие элементы   качелей "Александрия"(тк.мебельн)</t>
  </si>
  <si>
    <t>Мягкие элементы качелей "Мастак-Премиум"(тк.мебельн)</t>
  </si>
  <si>
    <t>с755,с589,по ассортименту</t>
  </si>
  <si>
    <t>Мягкие элементы качелей "Палермо-Премиум"(тк.напеч)</t>
  </si>
  <si>
    <t>с608</t>
  </si>
  <si>
    <t>ИЯУБ17.11.05.000</t>
  </si>
  <si>
    <t>Мягкие элементы качелей "Палермо"(тк.PANAMA)</t>
  </si>
  <si>
    <t>с813</t>
  </si>
  <si>
    <t>Мягкие элементы качелей "Палермо-Премиум"(тк.PANAMA)</t>
  </si>
  <si>
    <t>с832</t>
  </si>
  <si>
    <t>Мягкие элементы качелей "Палермо"(тк.мебельная)</t>
  </si>
  <si>
    <t>с709</t>
  </si>
  <si>
    <t>Мягкие элементы качелей "Палермо-Премиум"(тк.мебельная)</t>
  </si>
  <si>
    <t>с591,с1645</t>
  </si>
  <si>
    <t>Мягкие элементы   качели-шатер(тк.PANAMA)</t>
  </si>
  <si>
    <t>ИЯУБ25.17.05</t>
  </si>
  <si>
    <t>Мягкие элементы качелей "NORDAN"</t>
  </si>
  <si>
    <t>ИЯУБ1.18.02.000</t>
  </si>
  <si>
    <t>Мягкие элементы   качели-шатер(тк.PAPERMOON)</t>
  </si>
  <si>
    <t>Чехлы мягких элементов качелей садовых"Габи</t>
  </si>
  <si>
    <t>Чехлы  мягких элементов качелей "Мартинелла"       ."Фьюджи"            (к-т)</t>
  </si>
  <si>
    <t xml:space="preserve">ИЯУБ11.17.03.00.000;  ИЯУБ27.18.03.000 </t>
  </si>
  <si>
    <t>Чехлы  мягких элементов качелей "Стандарт2"   без чехлов подушек                (к-т)</t>
  </si>
  <si>
    <t>Чехлы  мягких элементов качелей "Комфорт-М"                            (к-т)</t>
  </si>
  <si>
    <t>Чехлы  мягких элементов качелей "Люкс2,ЛюксМ"(к-т)</t>
  </si>
  <si>
    <t>Чехлы  мягких элементов качелей "Родео"(к-т)</t>
  </si>
  <si>
    <t>Чехлы  мягких элементов качелей "Ривьера"(шт)</t>
  </si>
  <si>
    <t>к кач ИЯУБ4.14</t>
  </si>
  <si>
    <t>Чехлы  мягких элементов качелей "Турин"(к-т)</t>
  </si>
  <si>
    <t xml:space="preserve">Чехлы  мягких элементов  качелей "Стандарт-NOVA"(к-т) </t>
  </si>
  <si>
    <t>Чехлы  мягких элементов  качелей "Стандарт-NOVA"(к-т) с чехлами подушек</t>
  </si>
  <si>
    <t>Чехлы  мягких элементов качелей "Люкс-3"(к-т)</t>
  </si>
  <si>
    <t>Чехлы  мягких элементов качелей "Родео"(тк.PANAMA)</t>
  </si>
  <si>
    <t>Чехлы  мягких элементов качелей "Люкс-3" с подушками  2шт синтепон (к-т)</t>
  </si>
  <si>
    <t xml:space="preserve">Чехлы(без боковин)  мягких элементов  качелей "Сиена"(к-т)   </t>
  </si>
  <si>
    <t>ИЯУБ5.12.03.300</t>
  </si>
  <si>
    <t xml:space="preserve">Чехлы(с  боковинами)  мягких элементов  качелей "Сиена"(к-т)   </t>
  </si>
  <si>
    <t>Чехлы  мягких элементов качелей "Наварра"(к-т)</t>
  </si>
  <si>
    <t>Чехлы  мягких элементов качелей "Квартет"(к-т)</t>
  </si>
  <si>
    <t>Чехлы  мягких элементов качелей "Саванна "(к-т)</t>
  </si>
  <si>
    <t>Чехлы  мягких элементов качелей "Мастак",(к-т)</t>
  </si>
  <si>
    <t>Чехлы  мягких элементов с подголовником  качелей"Азалия" "(к-т)</t>
  </si>
  <si>
    <t>ИЯУБ20.19.02,.000</t>
  </si>
  <si>
    <t>Чехлы  мягких элементов качелей "Турин-Премиум"(к-т)</t>
  </si>
  <si>
    <t>Чехлы  мягких элементов качелей "Фантазия,Олимп"  без чехлов подушек)</t>
  </si>
  <si>
    <t>Чехлы  мягких элементов качелей "Мастак " с подголовниками</t>
  </si>
  <si>
    <t>Чехлы(с подушками из синтепона)  мягких элементов качелей "Турин-Премиум"(к-т)</t>
  </si>
  <si>
    <t>Чехлы  мягких элементов качелей Александрия" ( 1комплект-чехлы м/э-без чехлов подушек) тк.PANAMA</t>
  </si>
  <si>
    <t xml:space="preserve">Чехлы  мягких элементов качелей-шатра </t>
  </si>
  <si>
    <t>ИЯУБ25.17.05.00.00.000</t>
  </si>
  <si>
    <t>Чехлы  мягких элементов качелей "Мастак" ( 1комплект-чехлы м/э +2подушки плащ. синтепон)</t>
  </si>
  <si>
    <t>Чехлы  мягких элементов качелей Турин-2" ( 1комплект-чехлы м/э  тк.PANAMA +2подушки синтепон)</t>
  </si>
  <si>
    <t>Чехлы  мягких элементов качелей "Мастак Премиум" ( 1комплект-чехлы м/э c чехлами подушек тк.Panama )</t>
  </si>
  <si>
    <t>новый</t>
  </si>
  <si>
    <t>Чехлы  мягких элементов качелей "Мастак Премиум" ( 1комплект-чехлы м/э без подушек тк.Papermoon )</t>
  </si>
  <si>
    <t>Чехлы  мягких элементов качелей "Мастак Премиум" ( 1комплект-чехлы м/э-3шт+чехлы2подушки) тк.мебельн.</t>
  </si>
  <si>
    <t>Чехлы  мягких элементов качелей "Турин"(шт) ткань мебельная</t>
  </si>
  <si>
    <t>ИЯУБ8.13</t>
  </si>
  <si>
    <t>Чехлы  мягких элементов качелей "Палермо""Палермо-Премиум"(к-т)</t>
  </si>
  <si>
    <t>Чехлы  мягких элементов качелей "Палермо-Премиум"(к-т)  тк мебельная</t>
  </si>
  <si>
    <t>к арт.с591</t>
  </si>
  <si>
    <t>Чехлы  мягких элементов качелей "Палермо-Премиум"(к-т)  тк мебельнаяFravu+Dyer basic  однот.</t>
  </si>
  <si>
    <t>с1495,с1496</t>
  </si>
  <si>
    <t>ИЯУБ9.13.03.100</t>
  </si>
  <si>
    <t>новые</t>
  </si>
  <si>
    <t>Основание качелей "Габи"(ткань полипр+тк.Кондор)</t>
  </si>
  <si>
    <t>ИЯУБ14.16.01.110</t>
  </si>
  <si>
    <t>Основание качелей "Мартинелла"(ткань полипр+тк.Кондор)</t>
  </si>
  <si>
    <t>ИЯУБ1.17.01.110</t>
  </si>
  <si>
    <t>Основание качелей "Бари"(ткань полипр)</t>
  </si>
  <si>
    <t>ИЯУБ10.13.03.000</t>
  </si>
  <si>
    <t>Подушка декоративная ( тк.Sivama+-4тафтинга,наполнитель полотно объемное полиэфирное)</t>
  </si>
  <si>
    <t>Подушка декоративная ( тк.Sivama+тк.Panama-4тафтинга,наполнитель полотно объемное полиэфирное)</t>
  </si>
  <si>
    <t>Подушка декоративная ( тк.Panama-4тафтинга,наполнитель полотно объемное полиэфирное)</t>
  </si>
  <si>
    <t>Подушка декоративная 500х500(наполнитель полотно объемное полиэфирное)</t>
  </si>
  <si>
    <t>ИЯУБ61.22.03.000</t>
  </si>
  <si>
    <t>Мягкий элемент кресла "Морская-1" 440х340х60мм</t>
  </si>
  <si>
    <t>с1422</t>
  </si>
  <si>
    <t>Мягкий элемент стула"Морская-2" 380х380х20мм</t>
  </si>
  <si>
    <t>с1428</t>
  </si>
  <si>
    <t>Мягкий элемент стула 400х400х60 мм</t>
  </si>
  <si>
    <t>с1806</t>
  </si>
  <si>
    <t>Мягкий элемент стула 450х450х60 мм</t>
  </si>
  <si>
    <t>с1807</t>
  </si>
  <si>
    <t>Мягкий элемент стула 500х500х60 мм</t>
  </si>
  <si>
    <t>с1808</t>
  </si>
  <si>
    <t>Мягкий элемент кресла 1050х500х60 мм</t>
  </si>
  <si>
    <t>с1809</t>
  </si>
  <si>
    <t>Мягкий элемент кресла 1150х500х60 мм</t>
  </si>
  <si>
    <t>с1810</t>
  </si>
  <si>
    <t>Мягкий элемент кресла-шезлонга 1900х600х60 мм</t>
  </si>
  <si>
    <t>с1811</t>
  </si>
  <si>
    <t>с1812</t>
  </si>
  <si>
    <t>Матрац кровати жесткой "Стефания"</t>
  </si>
  <si>
    <t>КР60.93.05.000</t>
  </si>
  <si>
    <t>Матрац  мягкий s=50 кровати детской раскладной "Юнга"</t>
  </si>
  <si>
    <t>ИЯУБ.12.02.000</t>
  </si>
  <si>
    <t>Матрац  мягкий (жест)кровати раскладной "Надин"</t>
  </si>
  <si>
    <t>ИЯУБ11.13.03.000</t>
  </si>
  <si>
    <t>Матрац  мягкий s=10 кровати раскладной "Надин"</t>
  </si>
  <si>
    <t>Мягкий элемент жесткий  кресла складного "Фольварк"</t>
  </si>
  <si>
    <t>И15.91.02.00.000</t>
  </si>
  <si>
    <t xml:space="preserve">                                                                                                         </t>
  </si>
  <si>
    <t>Мягкий элемент  s=10 кресла складного "Фольварк"</t>
  </si>
  <si>
    <t>И15.91.04.00.000</t>
  </si>
  <si>
    <t>Мягкий элемент  кресла набора "Анкона"(текстилен)</t>
  </si>
  <si>
    <t>ИЯУБ7.13.02.500</t>
  </si>
  <si>
    <t>Мягкий элемент  кресла набора "Андреа"(текстилен)</t>
  </si>
  <si>
    <t>ИЯУБ7.13.02.000</t>
  </si>
  <si>
    <t>Мягкий элемент кресла -качалки "Нарочь"</t>
  </si>
  <si>
    <t>с238.02</t>
  </si>
  <si>
    <t>ИЯУБ10.04.02.000</t>
  </si>
  <si>
    <t>Мягкий элемент кресла -качалки "Нарочь"(текстилен)</t>
  </si>
  <si>
    <t>с944</t>
  </si>
  <si>
    <t>Мягкий элемент  скамейки металлической</t>
  </si>
  <si>
    <t>ИЯУБ1.20.02.000</t>
  </si>
  <si>
    <t>Мягкий элементс тафтингом (с подушкой) тк.Panama кресла подвесного "Грейс"</t>
  </si>
  <si>
    <t>ИЯУБ27.20.02.00</t>
  </si>
  <si>
    <t>Мягкий элементс тафтингом (с подушкой) тк.Papermoon кресла подвесного "Грейс"</t>
  </si>
  <si>
    <t>Мягкий элемент кресла-шезлонга"Альберто"</t>
  </si>
  <si>
    <t>КШ31.94.02.000-03</t>
  </si>
  <si>
    <t>Мягкий элемент кресла-шезлонга"Альберто-2"</t>
  </si>
  <si>
    <t>ИЯУБ 17.03.02.000</t>
  </si>
  <si>
    <t>Мягкий элемент кресла-шезлонг"Альберто3"</t>
  </si>
  <si>
    <t>ИЯУБ 7.05.02.000</t>
  </si>
  <si>
    <t>Мягкий элемент кресла-шезлонга"Леонардо"</t>
  </si>
  <si>
    <t>ИЯУБ 1.11.02.000</t>
  </si>
  <si>
    <t xml:space="preserve">Мягкий элемент кресла-шезлонга"Машека" </t>
  </si>
  <si>
    <t>ИЯУБ 4.08.02.000</t>
  </si>
  <si>
    <t>Мягкий элемент кресла-шезлонга"Альберто-2" "Альберто-3"(тафтинг)</t>
  </si>
  <si>
    <t>ИЯУБ17.03.03.000</t>
  </si>
  <si>
    <t>Мягкий элемент  с подголовником лежак-качалки арт.с214</t>
  </si>
  <si>
    <t xml:space="preserve"> с214</t>
  </si>
  <si>
    <t>ИЯУБ45.19.02.000</t>
  </si>
  <si>
    <t xml:space="preserve">Мягкий элемент  с подголовником лежак-кресла"Таити" </t>
  </si>
  <si>
    <t>ИЯУБ6.05.02.000</t>
  </si>
  <si>
    <t>Матрац кровати-тумбы "Отдых"</t>
  </si>
  <si>
    <t>ИЯУБ3.12.05.000</t>
  </si>
  <si>
    <t>Матрац кровати-тумбы "Вилия","Верона"</t>
  </si>
  <si>
    <t>ИЯУБ2.11.03.000</t>
  </si>
  <si>
    <t xml:space="preserve">Комплект постельного белья взрослый 2хспальный </t>
  </si>
  <si>
    <t>с978</t>
  </si>
  <si>
    <t xml:space="preserve">Комплект постельного белья взрослый 1,5спальный </t>
  </si>
  <si>
    <t>с977</t>
  </si>
  <si>
    <t>Комплект постельного белья  детский</t>
  </si>
  <si>
    <t>с976</t>
  </si>
  <si>
    <t>Подлокотник 13.98.007.001.-02.03 (кресла"Фольварк)           ед.изм.- комплект(2шт)</t>
  </si>
  <si>
    <t>с1610</t>
  </si>
  <si>
    <t xml:space="preserve">13.98.007.001.-02.03 </t>
  </si>
  <si>
    <t>Подлокотник ИЯУБ10.04.00.004,-01 (кресла"Нарочь) ед.изм. - комплект-2шт</t>
  </si>
  <si>
    <t xml:space="preserve"> ИЯУБ10.04.00.004,-01</t>
  </si>
  <si>
    <t>Подлокотник 13.87.006.00.011-01(шезлонг Альберто,Альберто2,Леонардо)  ед.изм.комплект -2шт</t>
  </si>
  <si>
    <t xml:space="preserve"> 13.87.006.00.011-01</t>
  </si>
  <si>
    <t>Подлокотник ИЯУБ12.04.00.001,-01(шезлонг Альберто3,Машека)  ед.изм.комплект - 2 шт</t>
  </si>
  <si>
    <t>ИЯУБ12.04.00.001,-01</t>
  </si>
  <si>
    <t>Гнездо с подвесами ( кач.дет.Солнышко-6)</t>
  </si>
  <si>
    <t>с1092</t>
  </si>
  <si>
    <t>Горка "WAVE" Н=1050</t>
  </si>
  <si>
    <t>с994</t>
  </si>
  <si>
    <t>Дуга тента ИЯУБ46.17.01.005  габи</t>
  </si>
  <si>
    <t xml:space="preserve">ИЯУБ46.17.01.005 </t>
  </si>
  <si>
    <t xml:space="preserve">Поперечка тента ИЯУБ46.17.01.004   (качГаби) </t>
  </si>
  <si>
    <t>ИЯУБ46.17.01.004</t>
  </si>
  <si>
    <t xml:space="preserve">Поперечка тента  ИЯУБ10.13.01.002(качБари) </t>
  </si>
  <si>
    <t>ИЯУБ10.13.01.002</t>
  </si>
  <si>
    <t xml:space="preserve">Дуга  тента  средняя ИЯУБ29.20.01.006(Александрия) </t>
  </si>
  <si>
    <t>ИЯУБ29.20.01.006</t>
  </si>
  <si>
    <t xml:space="preserve">Дуга тента ИЯУБ3.07.01.003-01   (кач Стандарт2)  </t>
  </si>
  <si>
    <t xml:space="preserve">ИЯУБ3.07.01.003-01 </t>
  </si>
  <si>
    <t xml:space="preserve">Поперечка тента    (кач Стандарт2,Стандарт-NOVA) </t>
  </si>
  <si>
    <t>ИЯУБ3.07.01.004-01, ИЯУБ3.14.01.002</t>
  </si>
  <si>
    <t>Дуга тента ИЯУБ3.07.01.003   (кач Люкс2)</t>
  </si>
  <si>
    <t xml:space="preserve"> ИЯУБ3.07.01.003  </t>
  </si>
  <si>
    <t xml:space="preserve">Поперечка тента ИЯУБ3.07.01.004   (кач Люкс2) </t>
  </si>
  <si>
    <t xml:space="preserve">ИЯУБ3.07.01.004 </t>
  </si>
  <si>
    <t>Дуга тента ИЯУБ3.07.01.003   (кач Родео)</t>
  </si>
  <si>
    <t xml:space="preserve">ИЯУБ3.07.01.003 </t>
  </si>
  <si>
    <t>Поперечка тента ИЯУБ3.07.01.004-02   (кач Родео)</t>
  </si>
  <si>
    <t xml:space="preserve">ИЯУБ3.07.01.004-02   </t>
  </si>
  <si>
    <t>Дуга тента ИЯУБ3.07.01.004-02   (кач КомфортМ)</t>
  </si>
  <si>
    <t>ИЯУБ3.07.01.004-02</t>
  </si>
  <si>
    <t>Поперечка тента ИЯУБ3.07.01.003-02   (кач КомфортМ)</t>
  </si>
  <si>
    <t xml:space="preserve"> ИЯУБ3.07.01.003-02  </t>
  </si>
  <si>
    <t>Дуга тента ИЯУБ9.07.01.004  (кач Мастак)</t>
  </si>
  <si>
    <t xml:space="preserve"> ИЯУБ9.07.01.004</t>
  </si>
  <si>
    <t>Поперечка тента ИЯУБ9.07.01.005   (кач Мастак)</t>
  </si>
  <si>
    <t xml:space="preserve"> ИЯУБ9.07.01.005  </t>
  </si>
  <si>
    <t>Дуга тента ИЯУБ22.17.01.00.002(кач Пагода)</t>
  </si>
  <si>
    <t>ИЯУБ22.17.01.00.002</t>
  </si>
  <si>
    <t>Перемычка ИЯУБ22.17.01.00.001   (качПагода)</t>
  </si>
  <si>
    <t xml:space="preserve"> ИЯУБ22.17.01.00.001  </t>
  </si>
  <si>
    <t>Перемычка  тента ИЯУБ22.17.01.02.000   (качПагода)</t>
  </si>
  <si>
    <t xml:space="preserve"> ИЯУБ22.17.01.02.000</t>
  </si>
  <si>
    <t>Дуга тента ИЯУБ17.11.01.002  (кач Мастак-Премиум)</t>
  </si>
  <si>
    <t xml:space="preserve"> ИЯУБ17.11.01.002 </t>
  </si>
  <si>
    <t>Поперечка тента ИЯУБ9.13.01.002  (кач Мастак-Премиум)</t>
  </si>
  <si>
    <t xml:space="preserve">ИЯУБ9.13.01.002 </t>
  </si>
  <si>
    <t>Поперечка ИЯУБ8.03.01.300 (кач Квартет)</t>
  </si>
  <si>
    <t xml:space="preserve"> ИЯУБ8.03.01.300 </t>
  </si>
  <si>
    <t>Дуга тента 8.03.01.002(  кач.Квартет)</t>
  </si>
  <si>
    <t xml:space="preserve"> 8.03.01.002</t>
  </si>
  <si>
    <t>Дуга ЯУБ8.03.01.400 ( кач.Квартет)</t>
  </si>
  <si>
    <t>ЯУБ8.03.01.400</t>
  </si>
  <si>
    <t>Стойка ЯУБ8.03.01.200(кач Квартет)</t>
  </si>
  <si>
    <t>ЯУБ8.03.01.200</t>
  </si>
  <si>
    <t>Дуга тента ИЯУБ17.11.01.002  (качПалермо-Премиум ,Саванна,Турин-Премиум, Александрия)</t>
  </si>
  <si>
    <t>ИЯУБ17.11.01.002</t>
  </si>
  <si>
    <t>Поперечка тента ИЯУБ17.11.01.003  (кач Палермо-Премиум,Саванна,Мастак-2, Инфинити)</t>
  </si>
  <si>
    <t>ИЯУБ17.11.01.003</t>
  </si>
  <si>
    <t>Дуга тента ИЯУБ17.11.01.002  (качТурин Турин2)</t>
  </si>
  <si>
    <t>Поперечка тента ИЯУБ8.13.01.002 (качТурин,Турин2)</t>
  </si>
  <si>
    <t xml:space="preserve"> ИЯУБ8.13.01.002</t>
  </si>
  <si>
    <t>Дуга тента ИЯУБ3.07.01.003  (качСиена)</t>
  </si>
  <si>
    <t>Поперечка тента ИЯУБ3.07.01.004-03 (качСиена)</t>
  </si>
  <si>
    <t>ИЯУБ3.07.01.004-03</t>
  </si>
  <si>
    <t>Дуга тента ИЯУБ18.11.01.002  (качПалермо)</t>
  </si>
  <si>
    <t xml:space="preserve"> ИЯУБ18.11.01.002  </t>
  </si>
  <si>
    <t>Поперечка тента ИЯУБ18.11.01.003  (кач Палермо)</t>
  </si>
  <si>
    <t xml:space="preserve">ИЯУБ18.11.01.003 </t>
  </si>
  <si>
    <t>Поперечка тента ИЯУБ9.13.01.002 (качТурин-Премиум,Азалия,Альвина,Орлеан)</t>
  </si>
  <si>
    <t>ИЯУБ9.13.01.002</t>
  </si>
  <si>
    <t>Дуга опорная  правая  качелей " Габи"</t>
  </si>
  <si>
    <t>ИЯУБ46.17.01.301</t>
  </si>
  <si>
    <t>Дуга опорная левая качелей "Габи"</t>
  </si>
  <si>
    <t>ИЯУБ46.17.01.201</t>
  </si>
  <si>
    <t>Дуга опорная ИЯУБ4.07.01.300СБ  кач Сандарт2</t>
  </si>
  <si>
    <t xml:space="preserve"> ИЯУБ4.07.01.300СБ  </t>
  </si>
  <si>
    <t>Дуга опорная ИЯУБ3.15.01.100  кач Варна</t>
  </si>
  <si>
    <t xml:space="preserve"> ИЯУБ3.15.01.100</t>
  </si>
  <si>
    <t>Дуга опорная ИЯУ8.15.01.001  кач Турин-Премиум</t>
  </si>
  <si>
    <t xml:space="preserve">ИЯУ8.15.01.001  </t>
  </si>
  <si>
    <t>Дуга опорная ИЯУБ3.07.01.300СБ качЛюкс2</t>
  </si>
  <si>
    <t xml:space="preserve"> ИЯУБ3.07.01.300СБ</t>
  </si>
  <si>
    <t>Дуга опорная ИЯУБ17.11.01.001(Палермо-Премиум)</t>
  </si>
  <si>
    <t>ИЯУБ17.11.01.001</t>
  </si>
  <si>
    <t>Дуга опорная ИЯУБ29.20.01.001(Александрия))</t>
  </si>
  <si>
    <t>ИЯУБ29.20.01.001</t>
  </si>
  <si>
    <t>Дуга опорная ИЯУБ5,12,01,100 (Сиена)</t>
  </si>
  <si>
    <t>ИЯУБ5.12.01.100</t>
  </si>
  <si>
    <t>Дуга опорная ИЯУБ9.07.01.001 (мастак)</t>
  </si>
  <si>
    <t>ИЯУБ9.07.01.001</t>
  </si>
  <si>
    <t>Дуга опорная  ИЯУБ13.10.01.100 кач.Родео-2</t>
  </si>
  <si>
    <t>ИЯУБ13.10.01.100</t>
  </si>
  <si>
    <t>Дуга  левая ИЯУБ10.13.05.003,Дуга правая ИЯУБ10.13.05.004 (качели Невада)</t>
  </si>
  <si>
    <t xml:space="preserve"> ИЯУБ10.13.05.003,  ИЯУБ10.13.05.004 </t>
  </si>
  <si>
    <t>Дуга  левая ИЯУБ17.11.01.005,Дуга правая ИЯУБ17.11.01.006 (качелиПалермо-Премиум))</t>
  </si>
  <si>
    <t xml:space="preserve"> ИЯУБ17.11.01.005,                                       ИЯУБ17.11.01.006</t>
  </si>
  <si>
    <t>Дуга  распорки  левая ИЯУБ17.11.01.007,Дуга распорки правая ИЯУБ17.11.01.008(качели ПалермоПремиум)</t>
  </si>
  <si>
    <t>ИЯУБ17.11.01.007, ИЯУБ17.11.01.008</t>
  </si>
  <si>
    <t>Дуга ЯУБ6.04.01.003 кач Квартет</t>
  </si>
  <si>
    <t>ЯУБ6.04.01.003</t>
  </si>
  <si>
    <t>Дуга  ИЯУБ9.07.01.006  (Родео)</t>
  </si>
  <si>
    <t>ИЯУБ9.07.01.006</t>
  </si>
  <si>
    <t>Дуга И8.98.01.301 кач Люкс2</t>
  </si>
  <si>
    <t>И8.98.01.301</t>
  </si>
  <si>
    <t>Дуга ЯУБ3.07.01.008  кач Люкс2</t>
  </si>
  <si>
    <t xml:space="preserve">ЯУБ3.07.01.008 </t>
  </si>
  <si>
    <r>
      <t xml:space="preserve">Дуга кронштейна ИЯУБ9.13.01.003  </t>
    </r>
    <r>
      <rPr>
        <sz val="12"/>
        <color theme="1"/>
        <rFont val="Arial Cyr"/>
        <charset val="204"/>
      </rPr>
      <t xml:space="preserve"> кач Мастак-Премиум</t>
    </r>
  </si>
  <si>
    <t xml:space="preserve"> ИЯУБ9.13.01.003     </t>
  </si>
  <si>
    <t>Опора передняя ИЯУБ3.07.01.001 (кач.Люкс2, кач Люкс3)</t>
  </si>
  <si>
    <t xml:space="preserve"> ИЯУБ3.07.01.001 </t>
  </si>
  <si>
    <t>Опора передняя ИЯУБ13.10.01.002 кач Турин,Родео</t>
  </si>
  <si>
    <t xml:space="preserve"> ИЯУБ13.10.01.002 </t>
  </si>
  <si>
    <t>Опора передняя ИЯУБ29.10.01.002 кач Александрия</t>
  </si>
  <si>
    <t xml:space="preserve"> ИЯУБ29.10.01.002</t>
  </si>
  <si>
    <t>Опора передняя ИЯУБ8.15.01.004(Турин-Премиум,Турин-Премиум Flower,Азалия)</t>
  </si>
  <si>
    <t xml:space="preserve">ИЯУБ8.15.01.004 </t>
  </si>
  <si>
    <t>Опора передняя ИЯУБ17.11.01.018(Мастак2,Мастак-Премиум,Палермо-Премиум,Саванна,Cаванна Flower)</t>
  </si>
  <si>
    <t>ИЯУБ17.11.01.018</t>
  </si>
  <si>
    <t>Опора задняя ИЯУБ3.07.01.002-01,ИЯУБ3.07.01.002-01   (кач.Люкс2, кач Люкс3)</t>
  </si>
  <si>
    <t xml:space="preserve">ИЯУБ3.07.01.002-01,ИЯУБ3.07.01.002-01   </t>
  </si>
  <si>
    <t>Опора задняя ИЯУБ8.13.01.003 кач Турин</t>
  </si>
  <si>
    <t xml:space="preserve"> ИЯУБ8.13.01.003</t>
  </si>
  <si>
    <t>Опора задняя ИЯУБ13.10.01.014 кач.Родео</t>
  </si>
  <si>
    <t xml:space="preserve">ИЯУБ13.10.01.014 </t>
  </si>
  <si>
    <t>Опора задняя ИЯУБ29.20.01.003,-01(Александрия)</t>
  </si>
  <si>
    <t>ИЯУБ29.20.01.003,-01</t>
  </si>
  <si>
    <t>Опора задняя ИЯУБ8.15.01.003 кач Турин-Премиум, ТуринПремиум FlowerАзалия</t>
  </si>
  <si>
    <t>ИЯУБ8.15.01.003</t>
  </si>
  <si>
    <t>Опора задняя ИЯУБ17.11.01.004,-01(Палермо,Палермо-Премиум,Саванна,Cаванна Flower)</t>
  </si>
  <si>
    <t>ИЯУБ17.11.01.004,-01</t>
  </si>
  <si>
    <t>Опора задняя ИЯУБ9.07.01.03  Мастак,Мастак-Премиум</t>
  </si>
  <si>
    <t>ИЯУБ9.07.01.03</t>
  </si>
  <si>
    <t>Хомут тента  Александрия</t>
  </si>
  <si>
    <t>Раскос ИЯУБ25.17.09.00.000(шатер-беседка)</t>
  </si>
  <si>
    <t>ИЯУБ25.17.09.00.000</t>
  </si>
  <si>
    <t>Перемычка ИЯБ25.17.01.10.00.000(шатер-беседка)</t>
  </si>
  <si>
    <t>ИЯУб25.17.01.10.00.000</t>
  </si>
  <si>
    <t>Подголовник ИЯУБ14.17.01.100 Турин2</t>
  </si>
  <si>
    <t>Спинка ИЯУБ 6.04.01.600  кач Квартет</t>
  </si>
  <si>
    <t xml:space="preserve">ИЯУБ 6.04.01.600 </t>
  </si>
  <si>
    <t>Сиденье ИЯУБ9.07.01.200СБ кач Квартет</t>
  </si>
  <si>
    <t xml:space="preserve"> ИЯУБ9.07.01.200СБ </t>
  </si>
  <si>
    <t>Спинка И11.01.03.400СБ кач Люкс2</t>
  </si>
  <si>
    <t>И11.01.03.400СБ</t>
  </si>
  <si>
    <t>Сиденье И11.01.03.300 СБ кач Люкс2</t>
  </si>
  <si>
    <t xml:space="preserve">И11.01.03.300 СБ </t>
  </si>
  <si>
    <t>Сиденье И41.92.01.1520 кач.Варна</t>
  </si>
  <si>
    <t xml:space="preserve"> И41.92.01.150</t>
  </si>
  <si>
    <t>Спинка  ИЯУБ13.10.01.300 кач.Родео, Турин</t>
  </si>
  <si>
    <t xml:space="preserve"> ИЯУБ13.10.01.300 </t>
  </si>
  <si>
    <t>Сиденье ИЯУБ13.10.01.200 кач.Родео. Турин</t>
  </si>
  <si>
    <t xml:space="preserve"> ИЯУБ13.10.01.200</t>
  </si>
  <si>
    <t>Сиденье ИЯУБ17.11.01.200 кач,Палермо-Премиум,Саванна</t>
  </si>
  <si>
    <t xml:space="preserve"> ИЯУБ17.11.01.200 </t>
  </si>
  <si>
    <t>Спинка ИЯУБ17.11.01.300 СБ кач,Палермо-Премиум</t>
  </si>
  <si>
    <t xml:space="preserve"> ИЯУБ17.11.01.300 СБ </t>
  </si>
  <si>
    <t>Сиденье ИЯУБ9.07.01.200СБ кач Мастак Премиум</t>
  </si>
  <si>
    <t xml:space="preserve"> ИЯУБ9.07.01.200СБ</t>
  </si>
  <si>
    <t>Сиденье качелей "Солнышко 3,5"</t>
  </si>
  <si>
    <t>ИЯУБ14.02.00.005</t>
  </si>
  <si>
    <t>Дуга подвесная качелей дет"Солнышко5"</t>
  </si>
  <si>
    <t>ИЯУБ10.05.02.000</t>
  </si>
  <si>
    <t>Направляющая качелей дет"Солнышко5"</t>
  </si>
  <si>
    <t>ИЯУБ14.02.000.003</t>
  </si>
  <si>
    <t>Боковина  качелей  Габи</t>
  </si>
  <si>
    <t>ИЯУБ14.16.01.003</t>
  </si>
  <si>
    <t>Боковина тента качелей садовых "Пагода"</t>
  </si>
  <si>
    <t>ИЯУБ22.17.01.00.003</t>
  </si>
  <si>
    <t>Боковина  качелей  "Фьюджи"</t>
  </si>
  <si>
    <t>ИЯУБ11.17.01.201</t>
  </si>
  <si>
    <t>Боковина в сборе качелей Барселона</t>
  </si>
  <si>
    <t>ИЯУБ11.17.01.200 СБ</t>
  </si>
  <si>
    <t>Боковина в сборе качелей "Люкс2,3" " Мастак","Мастак-Премиум"</t>
  </si>
  <si>
    <t>ИЯУБ9.07.01.100СБ.-01</t>
  </si>
  <si>
    <t>Боковина в сборе  качелей "Бари"</t>
  </si>
  <si>
    <t>ИЯУБ10.13.05.200СБ</t>
  </si>
  <si>
    <t>Боковина качелей " Палермо-Премиум"</t>
  </si>
  <si>
    <t>ИЯУБ17.11.01.400,-01</t>
  </si>
  <si>
    <t>Боковина в сборе  качелей "Родео"."Турин"</t>
  </si>
  <si>
    <t>ИЯУБ13.10.01.600СБ,-01</t>
  </si>
  <si>
    <t>Боковина каркаса ИЯУБ17.19.01.02.000( шатер*беседка)</t>
  </si>
  <si>
    <t>ИЯУБ17.19.01.02.000</t>
  </si>
  <si>
    <t>Стойка  ИЯУБ25.17.01.14.00.000(шатер-беседка)</t>
  </si>
  <si>
    <t>ИЯУБ25.17.01.14.00.000</t>
  </si>
  <si>
    <t>Стойка ИЯУБ11.17.01.006;-01  качелей Мартинелла(опра передняя,задняя)</t>
  </si>
  <si>
    <t>ИЯУБ11.17.01006;-01</t>
  </si>
  <si>
    <t>Стойка в сборе  качелей Мартинелла</t>
  </si>
  <si>
    <t>ИЯУБ11.17.01.100-01</t>
  </si>
  <si>
    <t>Стойка ИЯУБ10.13.01.001-01; -02 качелей Бари</t>
  </si>
  <si>
    <t xml:space="preserve"> ИЯУБ10.13.01.001-01;-02</t>
  </si>
  <si>
    <t>Кронштейн ИЯУБ3.07.01.006;-01</t>
  </si>
  <si>
    <t xml:space="preserve"> ИЯУБ3.07.01.006;-01</t>
  </si>
  <si>
    <t>Кронштейн в сборе ИЯУБ8.15.01.500СБ(ТуринПрем,Азалия,Элиз)</t>
  </si>
  <si>
    <t>ИЯУБ8.15.01.500СБ</t>
  </si>
  <si>
    <t>Кронштейн  в сборе качелей Палермо-Премиум</t>
  </si>
  <si>
    <t>ИЯУБ11.17.01.100</t>
  </si>
  <si>
    <t>Кронштейн   дуги ИЯУБ38.20.03.200СБ  (Александрия)</t>
  </si>
  <si>
    <t>ИЯУБ38.20.03.200СБ</t>
  </si>
  <si>
    <t>Стяжка левая ИЯУБ14.02.00.002(солнышко3;5)</t>
  </si>
  <si>
    <t>ИЯУБ25.02.00.002</t>
  </si>
  <si>
    <t>Стяжка левая ИЯУБ3.15.01.005 (Стандарт Nova)</t>
  </si>
  <si>
    <t>ИЯУБ3.15.01.005</t>
  </si>
  <si>
    <t>Стяжка правая ИЯУБ3.15.01.005 (Стандарт Nova)</t>
  </si>
  <si>
    <t>Стяжка левая ИЯУБ10.05.00.001Ссолнышко3;5)</t>
  </si>
  <si>
    <t>ИЯУБ10.05.00.001</t>
  </si>
  <si>
    <t>Стяжка ИЯУБ46.17.01.003(Габи)</t>
  </si>
  <si>
    <t>ИЯУБ46.17.01.003</t>
  </si>
  <si>
    <t>Стяжка ИЯУБ4.07.01.005(Стандарт)</t>
  </si>
  <si>
    <t>ИЯУБ4.07.01.005</t>
  </si>
  <si>
    <t>Стяжка левая ИЯУБ3.15.01.008(Варна)</t>
  </si>
  <si>
    <t>ИЯУБ3.15.01.008</t>
  </si>
  <si>
    <t>Стяжка правая ИЯУБ3.15.01.009(Варна)</t>
  </si>
  <si>
    <t>ИЯУБ3.15.01.009</t>
  </si>
  <si>
    <t>Стяжка левая  ИЯУБ10.13.05.001 (кач Бари)</t>
  </si>
  <si>
    <t xml:space="preserve">  ИЯУБ10.13.05.001</t>
  </si>
  <si>
    <t>Стяжка праваяИЯУБ10.13.05.002 (кач Бари)</t>
  </si>
  <si>
    <t>ИЯУБ10.13.05.002</t>
  </si>
  <si>
    <t>СтяжкаИЯУБ14.07.01.005 (кач Бари)</t>
  </si>
  <si>
    <t>ИЯУБ14.07.01.005</t>
  </si>
  <si>
    <t>Связь ИЯУБ8.15.01.100(ТуринПрем,Азалия,Элиз)</t>
  </si>
  <si>
    <t>ИЯУБ8.15.01.100</t>
  </si>
  <si>
    <t>Тяга ( кач Стандарт-2)ИЯУБ4.07.01.007</t>
  </si>
  <si>
    <t>ИЯУБ4.07.01.007</t>
  </si>
  <si>
    <t>Тяга (качели -шатер)ИЯУБ25.17.01.00.00.-001</t>
  </si>
  <si>
    <t>ИЯУБ25.17.01.00.00.-001</t>
  </si>
  <si>
    <t>Опора дуги 41.92.01.021</t>
  </si>
  <si>
    <t>И41.92.01.021</t>
  </si>
  <si>
    <t>Цепь ИЯУБ6.04.01.500</t>
  </si>
  <si>
    <t>ИЯУБ6.04.01.500</t>
  </si>
  <si>
    <t>Опора дуги тента  для качелей садовых(универсальная) И41.92.01.021 -комплект 4шт  РБ</t>
  </si>
  <si>
    <t>с1082</t>
  </si>
  <si>
    <t xml:space="preserve"> И41.92.01.021</t>
  </si>
  <si>
    <t>Узел А для качелей "Бари" *  (комплект 2шт)</t>
  </si>
  <si>
    <t>с1078</t>
  </si>
  <si>
    <t>Пружинный подвес для качелей садовых универсальный  ИЯУБ13.10.01.018-комплект 2шт)   РБ</t>
  </si>
  <si>
    <t>с1081</t>
  </si>
  <si>
    <t xml:space="preserve"> ИЯУБ13.10.01.018</t>
  </si>
  <si>
    <t>Узел А  универсальный в сборе  на качели  -комплект 2шт</t>
  </si>
  <si>
    <t xml:space="preserve">с1080 </t>
  </si>
  <si>
    <t>Подножник И9.87.00.00.002 ( табурет)</t>
  </si>
  <si>
    <t xml:space="preserve"> И9.87.00.00.002 </t>
  </si>
  <si>
    <t>Подножник И1-85.00.00.006(кресло Фольварк)</t>
  </si>
  <si>
    <t>И1-85.00.00.006</t>
  </si>
  <si>
    <t>Подножник " И 44.92.00.008(кач Солнышко5)</t>
  </si>
  <si>
    <t xml:space="preserve"> И 44.92.00.008</t>
  </si>
  <si>
    <t>Подножник " ИЯУБ 11.17.01.0051(качГаби)</t>
  </si>
  <si>
    <t xml:space="preserve"> ИЯУБ 11.17.01.0051</t>
  </si>
  <si>
    <t>Подножник " И41.92.01.011-01(кач Стандарт)</t>
  </si>
  <si>
    <t>И41.92.01.011-01</t>
  </si>
  <si>
    <t>Подножник ИЯУБ9.07.01.012(кач Мастак-Премиум)</t>
  </si>
  <si>
    <t xml:space="preserve"> ИЯУБ9.07.01.012</t>
  </si>
  <si>
    <t>Подножник " ИЯУБ13.10.01.007 (кач Родео)</t>
  </si>
  <si>
    <t xml:space="preserve"> ИЯУБ13.10.01.007 </t>
  </si>
  <si>
    <t>Подножник  И11.01.01.007(кач Алекс Сиена Марио Комфорт Квартет)</t>
  </si>
  <si>
    <t xml:space="preserve"> И11.01.01.007</t>
  </si>
  <si>
    <t>Держатель ИЯУБ1.09.01.003</t>
  </si>
  <si>
    <t xml:space="preserve"> ИЯУБ1.09.01.003</t>
  </si>
  <si>
    <t>Защёлка И33.98.00.003</t>
  </si>
  <si>
    <t>И33.98.00.003</t>
  </si>
  <si>
    <t>Пружина -змейка И3.92.01.00.004(тумбаОтдых)</t>
  </si>
  <si>
    <t xml:space="preserve"> И3.92.01.00.004</t>
  </si>
  <si>
    <t>Пружина ИЯУБ11.13.00.003 (стефания)</t>
  </si>
  <si>
    <t xml:space="preserve"> ИЯУБ11.13.00.003</t>
  </si>
  <si>
    <t>Пружина 13.87.007.00.005( Фольварк)</t>
  </si>
  <si>
    <t>13.87.007.00.005</t>
  </si>
  <si>
    <t>Пружина ИЯУБ17.03.00.001(альберто)</t>
  </si>
  <si>
    <t>ИЯУБ17.03.00.001</t>
  </si>
  <si>
    <t>Пружина ИЯУБ4.08.00.001(машека)</t>
  </si>
  <si>
    <t>ИЯУБ4.08.00.001</t>
  </si>
  <si>
    <t>Распорка профильная в сборе ИЯУБ6.20.02.000(лежак-качалка)</t>
  </si>
  <si>
    <t>ИУБ6.20.02.000</t>
  </si>
  <si>
    <t>Полка ИЯУБ8.03.01.005(КомфортМ,Квартет)  1шт</t>
  </si>
  <si>
    <t xml:space="preserve"> ИЯУБ8.03.01.005</t>
  </si>
  <si>
    <t>Полка качелей  ИЯУБ4.07.01.004(Стандарт2) 1шт</t>
  </si>
  <si>
    <t xml:space="preserve"> ИЯУБ4.07.01.004</t>
  </si>
  <si>
    <t>Полка ИЯУБ 8.98.01.007(Люкс2) 1шт</t>
  </si>
  <si>
    <t xml:space="preserve"> ИЯУБ 8.98.01.007</t>
  </si>
  <si>
    <t>Полка ИЯУБ1.08.00.001(мастак.Мастак-Премиум) 1шт</t>
  </si>
  <si>
    <t xml:space="preserve"> ИЯУБ1.08.00.001</t>
  </si>
  <si>
    <t>Полка ИЯУБ13.10.01.009,-01( Турин,Турин-Премиум,Родео.Сиена) 1шт</t>
  </si>
  <si>
    <t xml:space="preserve"> ИЯУБ13.10.01.009,-01</t>
  </si>
  <si>
    <t>Полка  ИЯУБ17.11.01.013, ИЯУБ17.11.01.01 -01(Палермо,Палермо-премиум) 1шт</t>
  </si>
  <si>
    <t xml:space="preserve"> ИЯУБ17.11.01.013, ИЯУБ17.11.01.01 -01</t>
  </si>
  <si>
    <t>Полка ИЯУБ29.01.015;-01(Александрия)  1шт</t>
  </si>
  <si>
    <t>ИЯУБ29.01.015;-01</t>
  </si>
  <si>
    <t>Полка ИЯУБ13.10.01.009,-01( Турин,Турин-Премиум,Родео.Сиена)     комплект- 2шт</t>
  </si>
  <si>
    <t>с1607</t>
  </si>
  <si>
    <t>Полка ИЯУБ 8.98.01.007(Люкс2) комплект-2шт</t>
  </si>
  <si>
    <t>с1608</t>
  </si>
  <si>
    <t>Полка качелей  ИЯУБ4.07.01.004(Стандарт2)           комплект-2 шт</t>
  </si>
  <si>
    <t>с1609</t>
  </si>
  <si>
    <t>Комплект полок ИЯУБ17.11.01.013,-011-2шт Э9.20.00.00</t>
  </si>
  <si>
    <t>с1178</t>
  </si>
  <si>
    <t>Комплект полок ИЯУБ13.11.01.009-011 для качелей -2шт Э9.20.00.00</t>
  </si>
  <si>
    <t>с1179</t>
  </si>
  <si>
    <t>Комплект пружинных подвесов ИЯУБ13.10.01.018(2шт) Э1.20.00.000</t>
  </si>
  <si>
    <t>с1177</t>
  </si>
  <si>
    <t>Комплект узлов А универсальных ИЯУБ34.18.01.000(2шт) Э4.20.00.000.</t>
  </si>
  <si>
    <t>с1180</t>
  </si>
  <si>
    <t xml:space="preserve">Комплект опор дуги ИЯУБ41.92.01.021(4шт) Э5.20.00.000 </t>
  </si>
  <si>
    <t>с1181</t>
  </si>
  <si>
    <t>Узел крепления  ИЯУБ3.07.01.600</t>
  </si>
  <si>
    <t>Пружинный подвес ИЯУБ13.10.01.018(1шт)</t>
  </si>
  <si>
    <t xml:space="preserve">Узел А в сборе </t>
  </si>
  <si>
    <t>Колпачок М6 И11.92.00.00.05,  М8 И8.98.01.008</t>
  </si>
  <si>
    <t>Колпачок М10 И11.01.01.011</t>
  </si>
  <si>
    <t>Заглушка ИЯУБ11.13.00.002  ИЯУБ11.13.00.004</t>
  </si>
  <si>
    <t>Фиксатор ИЯУБ3.07.01.007 ,ИЯУБ3.07.01.010</t>
  </si>
  <si>
    <t>Фиксатор ИЯУБ7.13.02.002 :  ИЯУБ7.13.02.002-01</t>
  </si>
  <si>
    <t>Вставка ИЯУБ3.07.01.005</t>
  </si>
  <si>
    <t>Вставка ИЯУБ13.10.01.004   (кач Родео)</t>
  </si>
  <si>
    <t>Латофлекс  к кровати -тумбе    1шт</t>
  </si>
  <si>
    <t>Нож АМЕ 1.31.17.00.004</t>
  </si>
  <si>
    <t>АМЕ1.31.17.00.004</t>
  </si>
  <si>
    <t>Кронштейн переносной ИЯУБ 18.96.10.00.000 в сборе</t>
  </si>
  <si>
    <t>Опора И18.96.16.000</t>
  </si>
  <si>
    <t>Кронштейн переставной ИЯУБ15.19.02.00.000  с метизами, без  подвесной системы</t>
  </si>
  <si>
    <t>ИЯУБ15.19.02.20.00.000СБ</t>
  </si>
  <si>
    <t>Кронштейн переставной ИЯУБ15.19.02.00.000  с метизами и  подвесной системой</t>
  </si>
  <si>
    <t>Тент павильона "Дачный"</t>
  </si>
  <si>
    <t>к арт.с689</t>
  </si>
  <si>
    <t>Тент павильона без боковин</t>
  </si>
  <si>
    <t>с142.03</t>
  </si>
  <si>
    <t>И2.99.02.000</t>
  </si>
  <si>
    <t>Комплект метизов к качелям"Бари"</t>
  </si>
  <si>
    <t>Комплект метизов к качелям "Габи","Бари","Мартинелла","Фьюджи"</t>
  </si>
  <si>
    <t>Комплект метизов к качелям"Стандарт-2"</t>
  </si>
  <si>
    <t>Комплект метизов к качелям"Люкс-2"</t>
  </si>
  <si>
    <t>Комплект метизов к качелям"Квартет"</t>
  </si>
  <si>
    <t>Комплект метизов к качелям"Комфорт-М"</t>
  </si>
  <si>
    <t>Комплект метизов к качелям"Родео"</t>
  </si>
  <si>
    <t>Комплект метизов к качелям"Мастак"</t>
  </si>
  <si>
    <t>Комплект метизов к качелям"Стандарт-NOVA" "Варна"</t>
  </si>
  <si>
    <t>Комплект метизов к качелям"Навити""Новара"</t>
  </si>
  <si>
    <t>Комплект метизов к качелям"Турин","Турин-2"</t>
  </si>
  <si>
    <t>Комплект метизов к качелям"Турин-Премиум"</t>
  </si>
  <si>
    <t>Комплект метизов к качелям"Сиена"</t>
  </si>
  <si>
    <t>Комплект метизов к качелям"Мастак-Премиум"</t>
  </si>
  <si>
    <t>Комплект метизов к качелям"Палермо" "Палермо-Премиум"","Саванна","Александрия"</t>
  </si>
  <si>
    <t>Комплект метизов к качелям"Солнышко-3"</t>
  </si>
  <si>
    <t>Комплект метизов к качелям"Солнышко-5"</t>
  </si>
  <si>
    <t>Комплект метизов к качелям"Солнышко-6"</t>
  </si>
  <si>
    <t>Заместитель  директора по коммерческим вопросам</t>
  </si>
  <si>
    <t>А.М. Бигдай</t>
  </si>
  <si>
    <t>Начальник  ОМиС</t>
  </si>
  <si>
    <t>С.В.Катусов</t>
  </si>
  <si>
    <t>О.В. Боцман</t>
  </si>
  <si>
    <t>Начальник ФЭУ</t>
  </si>
  <si>
    <t>С.А. Якубенко</t>
  </si>
  <si>
    <t>Начальник ОПЭиАР</t>
  </si>
  <si>
    <t>Е.О.Доморацкая</t>
  </si>
  <si>
    <t>с1781 для сатомстрой сет миле</t>
  </si>
  <si>
    <t xml:space="preserve">Навес Олимп ИЯУБ19,24  с1694  с 2мя шезлонгами без НДС 2215руб рент 16% </t>
  </si>
  <si>
    <t xml:space="preserve">"    "                               </t>
  </si>
  <si>
    <t xml:space="preserve">                    </t>
  </si>
  <si>
    <t>на продукцию ,производимую ОАО "Ольса"</t>
  </si>
  <si>
    <t>дата введения 01.09.2026г.</t>
  </si>
  <si>
    <t>1,03,2025</t>
  </si>
  <si>
    <t>1,05,25</t>
  </si>
  <si>
    <t>1,07,2025</t>
  </si>
  <si>
    <t>1,08,25</t>
  </si>
  <si>
    <t>1,09,25</t>
  </si>
  <si>
    <t>1,10,25</t>
  </si>
  <si>
    <t>1,11,25</t>
  </si>
  <si>
    <t>1,12,25</t>
  </si>
  <si>
    <t>1,01,2026</t>
  </si>
  <si>
    <t>с1,04,2026</t>
  </si>
  <si>
    <t>с6,04,26</t>
  </si>
  <si>
    <t>снижение александрии на -10%</t>
  </si>
  <si>
    <t xml:space="preserve">Кровати металлические  раскладные </t>
  </si>
  <si>
    <t>в ассортименте</t>
  </si>
  <si>
    <r>
      <t xml:space="preserve">"Стефания" матрац жесткий   </t>
    </r>
    <r>
      <rPr>
        <sz val="9"/>
        <rFont val="Arial Cyr"/>
        <charset val="204"/>
      </rPr>
      <t/>
    </r>
  </si>
  <si>
    <t>с85а, с85а/44,с85а/134  с85а/62  с85а/123, с85а/133,с1557</t>
  </si>
  <si>
    <t>КР 60.93.00.000-04</t>
  </si>
  <si>
    <t>ТУ ВУ 700049597.035-2007</t>
  </si>
  <si>
    <t xml:space="preserve">"Стефания" матрац мягкий   s-10    </t>
  </si>
  <si>
    <t>с86а, с86а/120, с86а/134, c86а/123</t>
  </si>
  <si>
    <t>КР 60.93.00.000-03</t>
  </si>
  <si>
    <t xml:space="preserve">"Стефания" матрац мягкий   крошка s-60  </t>
  </si>
  <si>
    <t>с88а,с88а/44,c88а/74,с1558,с88а/136</t>
  </si>
  <si>
    <t>КР 60.93.00.000-05</t>
  </si>
  <si>
    <t xml:space="preserve">"Стефания" матрац текстилен  </t>
  </si>
  <si>
    <t>с454</t>
  </si>
  <si>
    <t>КР 60.93.00.000</t>
  </si>
  <si>
    <t xml:space="preserve">"Стефания" матрац мягкий      </t>
  </si>
  <si>
    <t>с404</t>
  </si>
  <si>
    <t>"Стефания" м-ц жест.  ( уп-ка гофрокартон+пленка т/у)</t>
  </si>
  <si>
    <t>с85а/44,с85а/123,с85а/167,с1570,с1581</t>
  </si>
  <si>
    <t>"Стефания" м-ц мягк s=10.  ( уп-ка гофрокартон+пленка т/у)</t>
  </si>
  <si>
    <t xml:space="preserve">с86а,с86а/120       с86а/123                 с86а/13, с1571    </t>
  </si>
  <si>
    <t>"Стефания" м-ц мягкий   крошка s-60  ( уп-ка гофрокартон+пленка т/у)</t>
  </si>
  <si>
    <t>с88а, с88а/12, с88а/44, с88а/74, с1572</t>
  </si>
  <si>
    <t>"Селена-2" м-ц мягкий   крошка s-60  ( уп-ка гофрокартон+пленка т/у)</t>
  </si>
  <si>
    <t>с1677,с1677/74  в ассортименте</t>
  </si>
  <si>
    <t>"Стефания" матрац мягкий (уп-ка гофрокартон+пленка т/у)</t>
  </si>
  <si>
    <t>с404а</t>
  </si>
  <si>
    <t xml:space="preserve">"Селена" матрац жесткий   </t>
  </si>
  <si>
    <t>с1223</t>
  </si>
  <si>
    <t>ИЯУБ33.20.00.000</t>
  </si>
  <si>
    <t xml:space="preserve">"Стефания" матрац жесткий   </t>
  </si>
  <si>
    <t>с85б</t>
  </si>
  <si>
    <t xml:space="preserve">"Стефания" м-ц мягкий   крошка s-60 </t>
  </si>
  <si>
    <t>с88б,с88б/12</t>
  </si>
  <si>
    <t xml:space="preserve">"Стефания" м-ц мягкий   </t>
  </si>
  <si>
    <t>с404б</t>
  </si>
  <si>
    <t>"Арина" матрац жесткий</t>
  </si>
  <si>
    <t>с1249</t>
  </si>
  <si>
    <t>ИЯУБ47.20.00.000</t>
  </si>
  <si>
    <t>"Надин" матрац жесткий</t>
  </si>
  <si>
    <t>с407,с407/70,с407/89,с407/140,с407/165,с407/166,с1569 c1701</t>
  </si>
  <si>
    <t>ИЯУБ11.13.00.000</t>
  </si>
  <si>
    <t>"Надин" матрац мягкий   s-10</t>
  </si>
  <si>
    <t>с408,с408/70,   с408/71,с408/73,с408/82/1  с408/118 с408/62</t>
  </si>
  <si>
    <t>"Надин" матрац текстилен</t>
  </si>
  <si>
    <t>с452</t>
  </si>
  <si>
    <t>"Надин" матрац мягкий   крошка s-60</t>
  </si>
  <si>
    <t>с648,с648/70,с648/71, с648/90,с648/92, с648/93/1</t>
  </si>
  <si>
    <t>"Надин" матрац мягкий   s-50</t>
  </si>
  <si>
    <t>с649,649/12.с649/70</t>
  </si>
  <si>
    <t>"Надин" матрац мягкий   крошка s-60(уп-ка гофрокартон+пленка т/у)</t>
  </si>
  <si>
    <t>с648/70, с648/71,с648/89,c648/90,с648/92,с648/120,             с1568</t>
  </si>
  <si>
    <t>"Надин" матрац мягкий   s-50 (уп-ка гофрокартон+пленка т/у)</t>
  </si>
  <si>
    <t>с649,649/12</t>
  </si>
  <si>
    <t>Кровати металлические раскладные для детей</t>
  </si>
  <si>
    <t>"Юниор"  матрац жесткий</t>
  </si>
  <si>
    <t>с89, с89/44,с89/87,с89/136,с89/141 с89/89</t>
  </si>
  <si>
    <t>И 5.96.00.00.000</t>
  </si>
  <si>
    <t>"Юниор"  матрац мягкий S-10</t>
  </si>
  <si>
    <t>с 89м ,с89м/136 с89м/141</t>
  </si>
  <si>
    <t>И 5.96.00.00.00-01</t>
  </si>
  <si>
    <t xml:space="preserve">"Юнга"    с ламелями </t>
  </si>
  <si>
    <t>с451,с451/44</t>
  </si>
  <si>
    <t>ИЯУБ1.12.00.000</t>
  </si>
  <si>
    <r>
      <t xml:space="preserve">"Юниор"  матрац жесткий </t>
    </r>
    <r>
      <rPr>
        <sz val="10"/>
        <rFont val="Arial Cyr"/>
        <charset val="204"/>
      </rPr>
      <t xml:space="preserve"> (уп-ка гофрокартон+пленка т/у)</t>
    </r>
  </si>
  <si>
    <t>с89, с89/44, с89/87, с89/136, с89/141</t>
  </si>
  <si>
    <r>
      <t>"Юниор"  матрац мягкий S-10</t>
    </r>
    <r>
      <rPr>
        <sz val="11"/>
        <rFont val="Arial Cyr"/>
        <charset val="204"/>
      </rPr>
      <t>(уп-ка гофрокартон+пленка т/у)</t>
    </r>
  </si>
  <si>
    <t>с 89м, с89м/136, с89м/141</t>
  </si>
  <si>
    <t>Кровать-кресло</t>
  </si>
  <si>
    <t>"Лира"  матрац мягкий (крошка)s-60</t>
  </si>
  <si>
    <t>с210,с210/74, с210/119,с210/122, с210/29/1,с210/144</t>
  </si>
  <si>
    <t>ИЯУБ18.03.00.000</t>
  </si>
  <si>
    <r>
      <t>"Лира"  матрац мягкий (крошка)s-60</t>
    </r>
    <r>
      <rPr>
        <sz val="10"/>
        <rFont val="Arial Cyr"/>
        <family val="2"/>
        <charset val="204"/>
      </rPr>
      <t>(уп-ка 1шт коробка-гофропилотка)</t>
    </r>
  </si>
  <si>
    <t>с210,с210/74,с210/119,           с210/122,с210/144,с210/166с1573</t>
  </si>
  <si>
    <t>Кровати-тумбы</t>
  </si>
  <si>
    <t>"Юлия"      матрац мягкий (крошка)</t>
  </si>
  <si>
    <t>с5п</t>
  </si>
  <si>
    <t>И 3.92.00.000</t>
  </si>
  <si>
    <t>ТУ РБ 05894597.001-97</t>
  </si>
  <si>
    <t>"Юлия "     матрац мягкий лист s-50</t>
  </si>
  <si>
    <t>c5л,с5л/144</t>
  </si>
  <si>
    <t>"Отдых"    матрац мягкий лист s-50</t>
  </si>
  <si>
    <t xml:space="preserve">с4  с4/70    </t>
  </si>
  <si>
    <t>И3.12.00.000</t>
  </si>
  <si>
    <t>"Дакота"    матрац мягкий лист s-50</t>
  </si>
  <si>
    <t>с1250</t>
  </si>
  <si>
    <t>ИЯУБ48.20.00.000</t>
  </si>
  <si>
    <t>"Верона"   матрац мягкий лист s-50</t>
  </si>
  <si>
    <t>с401,401/12,с401/71, с401/133,с401/140</t>
  </si>
  <si>
    <t>ИЯУБ4.12.00.000</t>
  </si>
  <si>
    <t>"Эллис"   матрац мягкий лист s-50</t>
  </si>
  <si>
    <t>с1222</t>
  </si>
  <si>
    <t>ИЯУБ32.20.00.000</t>
  </si>
  <si>
    <t>"Афина"   матрац мягкий лист s-50,сумка-чехол(РБ)</t>
  </si>
  <si>
    <t>с1342</t>
  </si>
  <si>
    <t>ИЯУБ11.22.00.000</t>
  </si>
  <si>
    <t>"Вилия"   матрац мягкий лист s-50</t>
  </si>
  <si>
    <t>с445, с445/70, с445/72, с445/129/1,с1574, с1702</t>
  </si>
  <si>
    <t>ИЯУБ2.11.00.000</t>
  </si>
  <si>
    <t xml:space="preserve">"Валлетта" матрац мягкий лист s-80  </t>
  </si>
  <si>
    <t>с816, с816/17, с816/72, с816/107</t>
  </si>
  <si>
    <t>ИЯУБ11.16.00.000</t>
  </si>
  <si>
    <t>"Валлетта-2" (с механизмом раскладывания)</t>
  </si>
  <si>
    <t>с939,с939/17с939/72,с939/93/1</t>
  </si>
  <si>
    <t>ИЯУБ20.16.00.000</t>
  </si>
  <si>
    <t>"Лорена"</t>
  </si>
  <si>
    <t>с983,с983/106</t>
  </si>
  <si>
    <t>ИЯУБ33.17.00.000</t>
  </si>
  <si>
    <t>Кровать раскладная "LIMA"</t>
  </si>
  <si>
    <t>726-18-1008     726-19-1049,  с1438</t>
  </si>
  <si>
    <t>ИЯУБ8.18.00.000</t>
  </si>
  <si>
    <r>
      <rPr>
        <b/>
        <sz val="12"/>
        <rFont val="Arial Cyr"/>
        <charset val="204"/>
      </rPr>
      <t xml:space="preserve">Кровать трансформер </t>
    </r>
    <r>
      <rPr>
        <sz val="12"/>
        <rFont val="Arial Cyr"/>
        <family val="2"/>
        <charset val="204"/>
      </rPr>
      <t>"KRISTIN"</t>
    </r>
  </si>
  <si>
    <t>с940</t>
  </si>
  <si>
    <t>ИЯУБ30.17.00.000</t>
  </si>
  <si>
    <t xml:space="preserve">Мягкий складной пуф  </t>
  </si>
  <si>
    <t>с1744</t>
  </si>
  <si>
    <t>ИЯУБ5.25.00.000</t>
  </si>
  <si>
    <t>Кресла складные</t>
  </si>
  <si>
    <t xml:space="preserve">"Фольварк"   матрац жесткий </t>
  </si>
  <si>
    <t>с80а,564/66,с564/140,с564/145,с564/146,с564/92,с564/95,с564/67,с564/82/1</t>
  </si>
  <si>
    <t>И 15.91.00.000</t>
  </si>
  <si>
    <t>ТУ РБ 05894597.005-96</t>
  </si>
  <si>
    <r>
      <t>"Фольварк"   матрац жесткий</t>
    </r>
    <r>
      <rPr>
        <sz val="12"/>
        <rFont val="Arial Cyr"/>
        <charset val="204"/>
      </rPr>
      <t xml:space="preserve"> (уп-ка по1шт гофрокартон+пленка т/у)</t>
    </r>
  </si>
  <si>
    <t>с564/140,с564/145,с564/146,с564/92,с564/95,с564/67, с564/82/1,с1819</t>
  </si>
  <si>
    <t xml:space="preserve">"Фольварк"   матрац мягкий s-10   </t>
  </si>
  <si>
    <t>с565/66,с565/82/1,с565/91,с565/92,с565/67,с565/97/1,с565/98,с565/48,с565/140,с565/146,с565/155,с565/98/1,с565/165,с565/166,с565/167</t>
  </si>
  <si>
    <r>
      <t xml:space="preserve">"Фольварк"   матрац мягкий s-10 </t>
    </r>
    <r>
      <rPr>
        <sz val="12"/>
        <rFont val="Arial Cyr"/>
        <charset val="204"/>
      </rPr>
      <t xml:space="preserve">  (уп-ка по1шт гофрокартон+пленка т/у)</t>
    </r>
  </si>
  <si>
    <t>с565/66,с565/82/1,с565/91,с565/92,с565/67,с565/97/1,с565/98,с565/48,с565/140</t>
  </si>
  <si>
    <t>"Фольварк"   матрац текстилен</t>
  </si>
  <si>
    <t>с453,с1399</t>
  </si>
  <si>
    <r>
      <t>"Фольварк"   матрац текстилен</t>
    </r>
    <r>
      <rPr>
        <sz val="12"/>
        <rFont val="Arial Cyr"/>
        <charset val="204"/>
      </rPr>
      <t>(уп-ка по1шт гофрокартон+пленка т/у)</t>
    </r>
  </si>
  <si>
    <t>с1591</t>
  </si>
  <si>
    <t>Кресло складное набора "Анкона"  (м-ц жестк.текстилен  )</t>
  </si>
  <si>
    <t xml:space="preserve"> с1236, с1237, с1506,с1507,с1371</t>
  </si>
  <si>
    <t>ТУ РБ 05894597.011-98</t>
  </si>
  <si>
    <t>Кресло складное набора "Анкона"  (м-ц жестк.текстилен  )(уп-ка гофрокартон +пленка т/у по1шт)</t>
  </si>
  <si>
    <t>с1592,с1593</t>
  </si>
  <si>
    <t>Кресло складное двойное "Вояж"</t>
  </si>
  <si>
    <t>с692</t>
  </si>
  <si>
    <t>ИЯУБ1.16.00.000</t>
  </si>
  <si>
    <t xml:space="preserve">Кресло складное набора "Андреа"   (основание сетка просечно-вытяжная, мягкий элемент только на сиденье) </t>
  </si>
  <si>
    <t>с1211,с1211/127,  с1211/94</t>
  </si>
  <si>
    <t>ИЯУБ35.20.01.000</t>
  </si>
  <si>
    <t>Кресла-качалки</t>
  </si>
  <si>
    <t>Кресло-качалка "Нарочь"</t>
  </si>
  <si>
    <t>с238.с1508</t>
  </si>
  <si>
    <t>ИЯУБ10.04.00.000</t>
  </si>
  <si>
    <t xml:space="preserve"> ТУ РБ 05894597.005-96</t>
  </si>
  <si>
    <t>Кресло-качалка "Аттика"</t>
  </si>
  <si>
    <t>с1346</t>
  </si>
  <si>
    <t>ИЯУБ15.22.00.000</t>
  </si>
  <si>
    <t>Кресло-качалка "Нарочь"(м-ц текстилен)</t>
  </si>
  <si>
    <t>Кресло-качалка "Нарочь"**</t>
  </si>
  <si>
    <t>с1161</t>
  </si>
  <si>
    <t>Качалка-кресло  (м-ц текстилен)</t>
  </si>
  <si>
    <t>с1215</t>
  </si>
  <si>
    <t>ИЯУБ6.20.00.000</t>
  </si>
  <si>
    <t>ТУ ВУ 700049597.044-2018</t>
  </si>
  <si>
    <t>Кресло-качалка "Санторини"</t>
  </si>
  <si>
    <t>c1347,с1509</t>
  </si>
  <si>
    <t>ИЯУБ22.20.00.000</t>
  </si>
  <si>
    <t>Кресло-качалка "Тоскана"</t>
  </si>
  <si>
    <t>с1743, с1820</t>
  </si>
  <si>
    <t>ИЯУБ12.25.00.000</t>
  </si>
  <si>
    <t xml:space="preserve">Лежаки </t>
  </si>
  <si>
    <t>Лежак-качалка "Лагуна"(м-ц текстилен)</t>
  </si>
  <si>
    <t>с258,с1401,c1582</t>
  </si>
  <si>
    <t>ИЯУБ18.04 .00.000</t>
  </si>
  <si>
    <t>ТУ ВУ 700049597.033-2007</t>
  </si>
  <si>
    <t>Лежак-кресло"Таити" (м-ц текстилен)</t>
  </si>
  <si>
    <t>с447</t>
  </si>
  <si>
    <t>ИЯУБ6.05.00.000</t>
  </si>
  <si>
    <t>Лежак-кресло"Таити" (м-ц текстилен)-(по 1шт в коробку+пленка т/у) гофро</t>
  </si>
  <si>
    <t>с1595</t>
  </si>
  <si>
    <t>Лежак-качалка (м-ц текстилен)</t>
  </si>
  <si>
    <t>с1214</t>
  </si>
  <si>
    <t>ИЯУБ45.19.00.000</t>
  </si>
  <si>
    <t>Лежак узкий        (м-ц текстилен)</t>
  </si>
  <si>
    <t>с1217</t>
  </si>
  <si>
    <t>ИЯУБ45.20.00.000</t>
  </si>
  <si>
    <t>Лежак широкий  (м-ц текстилен)</t>
  </si>
  <si>
    <t>с1218,с1586</t>
  </si>
  <si>
    <t>ИЯУБ46.20.00.000</t>
  </si>
  <si>
    <t>Лежак "Тропикана" (текстилен)</t>
  </si>
  <si>
    <t>с1625</t>
  </si>
  <si>
    <t>ИЯУБ11.24.00.000</t>
  </si>
  <si>
    <t xml:space="preserve">Лежак "Оскар2" </t>
  </si>
  <si>
    <t>с1626</t>
  </si>
  <si>
    <t>ИЯУБ10.24.00.000</t>
  </si>
  <si>
    <t>Лежак "Оскар"</t>
  </si>
  <si>
    <t>с1622</t>
  </si>
  <si>
    <t>ИЯУБ9.24.00.000</t>
  </si>
  <si>
    <t>Лежак пляжного типа "Персей"</t>
  </si>
  <si>
    <t>с1623</t>
  </si>
  <si>
    <t>ИЯУБ13.24.00.000</t>
  </si>
  <si>
    <t xml:space="preserve">Гамак </t>
  </si>
  <si>
    <t>с1019</t>
  </si>
  <si>
    <t>ИЯУБ20.18.00.000</t>
  </si>
  <si>
    <t>ТУ ВУ 700049597.047-2018</t>
  </si>
  <si>
    <t>Кресло-шезлонг</t>
  </si>
  <si>
    <t xml:space="preserve"> </t>
  </si>
  <si>
    <t>"Альберто"   м/э лист s-50</t>
  </si>
  <si>
    <t>с92а/66,с92а/67,с92а/74,с92а/95,с92а/82/1, с92а/117, с92а/151,с92а/167,с1605</t>
  </si>
  <si>
    <t>КШ 31.94.00.000-03</t>
  </si>
  <si>
    <t>"Альберто"   м/э лист s-50(уп-ка 1шт в коробку)</t>
  </si>
  <si>
    <t>с92а/66с92а/67,с92а/74,с92а/95,с92а/82/1,с92а/117</t>
  </si>
  <si>
    <t>"Альберто-2"   м/э  лист s-50</t>
  </si>
  <si>
    <t>с212/66,с212/91,с941/95,с941/97,с212/82/1,с212/62,с212/145,с212/146,</t>
  </si>
  <si>
    <t>ИЯУБ 17.03.00.000</t>
  </si>
  <si>
    <t>"Альберто-2"   м/э  лист s-50(уп-ка 1шт в коробку)</t>
  </si>
  <si>
    <t>с1583,с1584,с1585,с212/82/1</t>
  </si>
  <si>
    <t>"Альберто-3"   м/э   лист s-50</t>
  </si>
  <si>
    <t>с562/145,с562/146,с562/91,с1020/74,с562/95,с562/67,с562/71,с562/142,с562/166,с1563</t>
  </si>
  <si>
    <t>ИЯУБ 7.05.00.000</t>
  </si>
  <si>
    <t>"Альберто-3"   м/э   лист s-50(уп-ка 1шт в коробку)</t>
  </si>
  <si>
    <t xml:space="preserve">  с562/129/1,с562/133,с562/67 ,c562/48,с562/82/1        </t>
  </si>
  <si>
    <t>"Альберто-2"   м/э  лист s-50,тафтинг</t>
  </si>
  <si>
    <t>с1011/74,с1011/98/1,с1011/92,с1011/131/1,с1011/117,с1011/149/1,с1011/15,с1011/165</t>
  </si>
  <si>
    <t>"Альберто-2"   м/э  лист s-50,тафтинг(уп-ка 1шт в коробку)</t>
  </si>
  <si>
    <t xml:space="preserve">с1011/98/1,с1011/92,с1011/131/1 </t>
  </si>
  <si>
    <t>"Альберто-3"   м/э   лист s-50,тафтинг</t>
  </si>
  <si>
    <t xml:space="preserve"> с1009/92,с1020/98/1,с1020/117,с1015/98/1,c1020/151,с1020/166,с1020/145</t>
  </si>
  <si>
    <t>"Альберто-3"   м/э   лист s-50,тафтинг(уп-ка  1шт в коробку)</t>
  </si>
  <si>
    <t>с1594</t>
  </si>
  <si>
    <t>"Роберто"     (м-ц текстилен)</t>
  </si>
  <si>
    <t>с1325,с1400, с1503</t>
  </si>
  <si>
    <t>ИЯУБ 45.21.00.000</t>
  </si>
  <si>
    <t>"Роберто"     (м-ц текстилен)(уп-ка по 1шт гофрокартон+ пленка т/у)</t>
  </si>
  <si>
    <t>с1596</t>
  </si>
  <si>
    <t xml:space="preserve">"Машека"   м/э  мягкий лист s-50  </t>
  </si>
  <si>
    <t>с1245,с399/74,с399/98/1,с399/119,с399/129/1</t>
  </si>
  <si>
    <t>ИЯУБ4.08.00.000</t>
  </si>
  <si>
    <t xml:space="preserve">"Машека Премиум"   м/э  мягкий лист s-50 </t>
  </si>
  <si>
    <t>с1723/160</t>
  </si>
  <si>
    <t xml:space="preserve">"Леонардо"   м/э  мягкий лист s-50   </t>
  </si>
  <si>
    <t>с446/98/1,с446/119,с446/129/1 с446/133</t>
  </si>
  <si>
    <t>ИЯУБ1.11.00.000</t>
  </si>
  <si>
    <t>ТУ BY 700049597.033-2007</t>
  </si>
  <si>
    <t xml:space="preserve">"Леонардо Премиум"   м/э  мягкий лист s-50  </t>
  </si>
  <si>
    <t>с1724,с1834</t>
  </si>
  <si>
    <t xml:space="preserve">Качели садовые   </t>
  </si>
  <si>
    <t xml:space="preserve"> "Габи"</t>
  </si>
  <si>
    <t xml:space="preserve"> с950,c1007,c1110,с1306,с1437,с1442,с1525,с1559,с1007/64,с1798</t>
  </si>
  <si>
    <t>ИЯУБ8.17.00.000</t>
  </si>
  <si>
    <t>ТУ РБ 05894597.409.-96</t>
  </si>
  <si>
    <t xml:space="preserve"> "Капри"</t>
  </si>
  <si>
    <t>с1671</t>
  </si>
  <si>
    <t>"Вега"</t>
  </si>
  <si>
    <t>с1411</t>
  </si>
  <si>
    <t>ИЯУБ39.20.00.000</t>
  </si>
  <si>
    <t xml:space="preserve">"МЕРI " </t>
  </si>
  <si>
    <t>с1172</t>
  </si>
  <si>
    <t>ИЯУБ9.18.00.000</t>
  </si>
  <si>
    <r>
      <t xml:space="preserve"> "Габи" </t>
    </r>
    <r>
      <rPr>
        <sz val="11"/>
        <rFont val="Arial Cyr"/>
        <charset val="204"/>
      </rPr>
      <t>(термоусадка)</t>
    </r>
  </si>
  <si>
    <t xml:space="preserve"> с950, с1007</t>
  </si>
  <si>
    <t xml:space="preserve"> "Келли" </t>
  </si>
  <si>
    <t>с1269,с1486,с1487</t>
  </si>
  <si>
    <t>ИЯУБ44.21.00.000</t>
  </si>
  <si>
    <t xml:space="preserve"> с1678</t>
  </si>
  <si>
    <t xml:space="preserve"> "Бари"</t>
  </si>
  <si>
    <t xml:space="preserve"> с821,с1100,с1271,с1305, с1478,с1636</t>
  </si>
  <si>
    <t>ИЯУБ10.13.00.000</t>
  </si>
  <si>
    <r>
      <t xml:space="preserve"> "Бари"</t>
    </r>
    <r>
      <rPr>
        <sz val="11"/>
        <rFont val="Arial Cyr"/>
        <charset val="204"/>
      </rPr>
      <t>(термоусадка)</t>
    </r>
  </si>
  <si>
    <t xml:space="preserve"> с821,с1478,с1636</t>
  </si>
  <si>
    <t xml:space="preserve"> "Невада"</t>
  </si>
  <si>
    <t>с1083 ,с1323,  с1323/129/1  с1332</t>
  </si>
  <si>
    <t>ИЯУБ39.18.00.000</t>
  </si>
  <si>
    <t xml:space="preserve"> "Невада" с москитной сеткой  (РБ)</t>
  </si>
  <si>
    <t>с1531</t>
  </si>
  <si>
    <t xml:space="preserve">"Мартинелла" </t>
  </si>
  <si>
    <t>с919,с920,с1473,с1474,с1578,с1579</t>
  </si>
  <si>
    <t>ИЯУБ11.17.00.000</t>
  </si>
  <si>
    <t>"Фьюджи"</t>
  </si>
  <si>
    <t>с1101,с1101/123,с1488</t>
  </si>
  <si>
    <t>ИЯУБ27.18.00.000</t>
  </si>
  <si>
    <r>
      <t>"Фьюджи"</t>
    </r>
    <r>
      <rPr>
        <sz val="11"/>
        <rFont val="Arial Cyr"/>
        <charset val="204"/>
      </rPr>
      <t>(термоусадка)</t>
    </r>
  </si>
  <si>
    <t>с1101,с1101/123</t>
  </si>
  <si>
    <t xml:space="preserve">"Стандарт -2" </t>
  </si>
  <si>
    <t>c1221,с1221/82/1, с1221/129/1</t>
  </si>
  <si>
    <t>ИЯУБ4.07.00.000</t>
  </si>
  <si>
    <t>"Ольса"</t>
  </si>
  <si>
    <t>с1736</t>
  </si>
  <si>
    <t>ИЯУБ18.25.00.000</t>
  </si>
  <si>
    <t>"Стандарт-NOVA"</t>
  </si>
  <si>
    <t>с790,с904,с1552,с1587,с1676,с1710</t>
  </si>
  <si>
    <t>ИЯУБ12.16.00.000</t>
  </si>
  <si>
    <t>"Варна"</t>
  </si>
  <si>
    <t>с997,с1260, с1408,,с1532,с1532/100,с1566,с1709</t>
  </si>
  <si>
    <t>ИЯУБ25.16.00.000</t>
  </si>
  <si>
    <r>
      <t xml:space="preserve">"Варна"   </t>
    </r>
    <r>
      <rPr>
        <sz val="11"/>
        <rFont val="Arial Cyr"/>
        <charset val="204"/>
      </rPr>
      <t>тафтинг</t>
    </r>
  </si>
  <si>
    <t>с1102,с1103,с1560,с1588</t>
  </si>
  <si>
    <t>"Рица"</t>
  </si>
  <si>
    <t>с1114</t>
  </si>
  <si>
    <t>ИЯУБ5.16.00.000</t>
  </si>
  <si>
    <t>"Рица-2"</t>
  </si>
  <si>
    <t>с1627,с1654</t>
  </si>
  <si>
    <t>ИЯУБ14.24.00.000</t>
  </si>
  <si>
    <t xml:space="preserve">"Люкс-2"  </t>
  </si>
  <si>
    <t>с588, с1115,с1115/133,с1478,с1479,с1635,с1655,с1656</t>
  </si>
  <si>
    <t>ИЯУБ3.07.00.000</t>
  </si>
  <si>
    <t xml:space="preserve">"Люкс-3" </t>
  </si>
  <si>
    <t>с907 с1261 с1333</t>
  </si>
  <si>
    <t>ИЯУБ13.17.00.000</t>
  </si>
  <si>
    <r>
      <t xml:space="preserve">"Люкс-4" </t>
    </r>
    <r>
      <rPr>
        <sz val="11"/>
        <rFont val="Arial Cyr"/>
        <charset val="204"/>
      </rPr>
      <t xml:space="preserve"> с сеткой противомоскитной </t>
    </r>
  </si>
  <si>
    <t>с1707</t>
  </si>
  <si>
    <t>"Новара"</t>
  </si>
  <si>
    <t>с908, с998,с1262,с1307,              с1308, с1632</t>
  </si>
  <si>
    <t>ИЯУБ5.15.00.000</t>
  </si>
  <si>
    <t xml:space="preserve">"Марио"  </t>
  </si>
  <si>
    <t>с917, с1264</t>
  </si>
  <si>
    <t>ИЯУБ24.17.00.000</t>
  </si>
  <si>
    <r>
      <t xml:space="preserve">"Новара-2" </t>
    </r>
    <r>
      <rPr>
        <sz val="11"/>
        <rFont val="Arial Cyr"/>
        <charset val="204"/>
      </rPr>
      <t>с сеткой противомоситной (м/э тк.SIVAMA)</t>
    </r>
  </si>
  <si>
    <t>с1708</t>
  </si>
  <si>
    <t>нов в</t>
  </si>
  <si>
    <r>
      <t xml:space="preserve">"Новара-2"  </t>
    </r>
    <r>
      <rPr>
        <sz val="11"/>
        <rFont val="Arial Cyr"/>
        <charset val="204"/>
      </rPr>
      <t>с сеткой противомоситной (м/э к.PANAMA)</t>
    </r>
  </si>
  <si>
    <t>с1653</t>
  </si>
  <si>
    <t>нв в</t>
  </si>
  <si>
    <t>"Пагода"</t>
  </si>
  <si>
    <t xml:space="preserve">с916  с1000  с1475  </t>
  </si>
  <si>
    <t>ИЯУБ22.17.00.000</t>
  </si>
  <si>
    <t>"Пагода"(текстилен)</t>
  </si>
  <si>
    <t>с1489</t>
  </si>
  <si>
    <t>ИЯУБ6.23.00.000</t>
  </si>
  <si>
    <t>"Женева"</t>
  </si>
  <si>
    <t>с1006,с1006/100</t>
  </si>
  <si>
    <t>ИЯУБ28.18.00.000</t>
  </si>
  <si>
    <t xml:space="preserve">"Родео"  </t>
  </si>
  <si>
    <t xml:space="preserve"> с823,с999,с1490,с1491</t>
  </si>
  <si>
    <t>ИЯУБ13.10.00.000</t>
  </si>
  <si>
    <t>"Алекс"</t>
  </si>
  <si>
    <t>с927</t>
  </si>
  <si>
    <t>ИЯУБ23.17.00.000</t>
  </si>
  <si>
    <t xml:space="preserve">"Родео-2"  </t>
  </si>
  <si>
    <t xml:space="preserve"> с909,с909/119/п, с1111, с1616</t>
  </si>
  <si>
    <t>ИЯУБ12.17.00.000</t>
  </si>
  <si>
    <r>
      <t>"Ричард-2"</t>
    </r>
    <r>
      <rPr>
        <sz val="11"/>
        <rFont val="Arial Cyr"/>
        <charset val="204"/>
      </rPr>
      <t>(РБ)</t>
    </r>
  </si>
  <si>
    <t>с1280</t>
  </si>
  <si>
    <t>ИЯУБ63.21.00.000</t>
  </si>
  <si>
    <r>
      <t>"Пагода"</t>
    </r>
    <r>
      <rPr>
        <sz val="10"/>
        <rFont val="Arial Cyr"/>
        <charset val="204"/>
      </rPr>
      <t>(тк.PANAMA)</t>
    </r>
  </si>
  <si>
    <t>с1543</t>
  </si>
  <si>
    <t>"Сиена"</t>
  </si>
  <si>
    <t>с903  с1116,с1472/82/1,с1523</t>
  </si>
  <si>
    <t>ИЯУБ5.12.00.000</t>
  </si>
  <si>
    <t>"Калипсо"</t>
  </si>
  <si>
    <t>с1414</t>
  </si>
  <si>
    <t>ИЯУБ58.22.00.000</t>
  </si>
  <si>
    <t>"Турин"</t>
  </si>
  <si>
    <t>с825,с825/48,с825/92,с1201,с1334,с1555,с1670</t>
  </si>
  <si>
    <t>ИЯУБ8.13.00.000</t>
  </si>
  <si>
    <r>
      <t>"Родео-3"</t>
    </r>
    <r>
      <rPr>
        <sz val="11"/>
        <rFont val="Arial Cyr"/>
        <charset val="204"/>
      </rPr>
      <t xml:space="preserve"> (с сеткой противомоскитной)</t>
    </r>
  </si>
  <si>
    <t>с1728,с1729,с1730,с17345,с1735</t>
  </si>
  <si>
    <t>ИЯУБ15.25.00.000</t>
  </si>
  <si>
    <t>"Рагнеда"</t>
  </si>
  <si>
    <t>с1410</t>
  </si>
  <si>
    <t>ИЯУБ59.22.00.000</t>
  </si>
  <si>
    <r>
      <t xml:space="preserve">"Родео-4" </t>
    </r>
    <r>
      <rPr>
        <sz val="11"/>
        <rFont val="Arial Cyr"/>
        <charset val="204"/>
      </rPr>
      <t>(с сеткой противомоскитной)</t>
    </r>
  </si>
  <si>
    <t>с1731,с1732,с1733</t>
  </si>
  <si>
    <t>ИЯУБ16.25.00.000</t>
  </si>
  <si>
    <t>825/427002</t>
  </si>
  <si>
    <r>
      <t xml:space="preserve">"Ривьера" </t>
    </r>
    <r>
      <rPr>
        <sz val="11"/>
        <rFont val="Arial Cyr"/>
        <charset val="204"/>
      </rPr>
      <t>тк. м/э Papermoon (РБ)</t>
    </r>
  </si>
  <si>
    <t>с1651</t>
  </si>
  <si>
    <t>ИЯУБ4.14.00.000</t>
  </si>
  <si>
    <t>9401 71 000 9</t>
  </si>
  <si>
    <t xml:space="preserve"> "Мастак" </t>
  </si>
  <si>
    <t>с910  с911</t>
  </si>
  <si>
    <t>ИЯУБ9.07.00.000</t>
  </si>
  <si>
    <r>
      <t>"Киото"</t>
    </r>
    <r>
      <rPr>
        <sz val="11"/>
        <rFont val="Arial Cyr"/>
        <charset val="204"/>
      </rPr>
      <t xml:space="preserve"> (тк.PANAMA)</t>
    </r>
  </si>
  <si>
    <t>с1553</t>
  </si>
  <si>
    <t>ИЯУБ36.23.00.000</t>
  </si>
  <si>
    <t>"Элит"</t>
  </si>
  <si>
    <t>с1109, с1481</t>
  </si>
  <si>
    <t>ИЯУБ 26.18.00.000</t>
  </si>
  <si>
    <r>
      <t>"Элит Моника"</t>
    </r>
    <r>
      <rPr>
        <sz val="10"/>
        <rFont val="Arial Cyr"/>
        <charset val="204"/>
      </rPr>
      <t>РБ</t>
    </r>
  </si>
  <si>
    <t>с1285</t>
  </si>
  <si>
    <t>ИЯУБ 68.21.00.000</t>
  </si>
  <si>
    <t>"Турин-2"</t>
  </si>
  <si>
    <t>с913,с914,с914/53п,с1256,с1309,с1500,с1706</t>
  </si>
  <si>
    <t>ИЯУБ14.17.00.000</t>
  </si>
  <si>
    <t xml:space="preserve"> "NORDAN"</t>
  </si>
  <si>
    <t>910-196-1054,910-196-1055,с1439,с1440,910-17-1055,с1691</t>
  </si>
  <si>
    <t>ИЯУБ1.18.00.000</t>
  </si>
  <si>
    <r>
      <t xml:space="preserve">"Куба-2"  </t>
    </r>
    <r>
      <rPr>
        <sz val="11"/>
        <rFont val="Arial Cyr"/>
        <charset val="204"/>
      </rPr>
      <t>(РБ)</t>
    </r>
  </si>
  <si>
    <t>с1282</t>
  </si>
  <si>
    <t>ИЯУБ65.21.00.000</t>
  </si>
  <si>
    <r>
      <t xml:space="preserve"> "Мастак-3" </t>
    </r>
    <r>
      <rPr>
        <sz val="11"/>
        <rFont val="Arial Cyr"/>
        <charset val="204"/>
      </rPr>
      <t xml:space="preserve"> с сеткой противомоскитной</t>
    </r>
  </si>
  <si>
    <t>с1725,с1726</t>
  </si>
  <si>
    <t>ИЯУБ13.25.00.000</t>
  </si>
  <si>
    <r>
      <t>"Марсель"</t>
    </r>
    <r>
      <rPr>
        <sz val="11"/>
        <rFont val="Arial Cyr"/>
        <charset val="204"/>
      </rPr>
      <t xml:space="preserve">(тент тк.Кондор)    </t>
    </r>
  </si>
  <si>
    <t>с1629,с1630,с1711,с1712</t>
  </si>
  <si>
    <t>ИЯУБ12.24.00.000</t>
  </si>
  <si>
    <r>
      <t xml:space="preserve">"Киото" </t>
    </r>
    <r>
      <rPr>
        <sz val="11"/>
        <rFont val="Arial Cyr"/>
        <charset val="204"/>
      </rPr>
      <t>(тк.papermoon)</t>
    </r>
  </si>
  <si>
    <t>с1554, с1615</t>
  </si>
  <si>
    <t xml:space="preserve"> "Мастак-2" </t>
  </si>
  <si>
    <t>с912,с1597, с1634</t>
  </si>
  <si>
    <t>"Турин-Премиум"</t>
  </si>
  <si>
    <t xml:space="preserve"> с1483,с1494,c1510,с1598,с1695</t>
  </si>
  <si>
    <t>ИЯУБ8.15.00.000</t>
  </si>
  <si>
    <t>"Турин-Премиум Flower"</t>
  </si>
  <si>
    <t>с1202,с1203,с1204,с1243,с1312,с1599</t>
  </si>
  <si>
    <t>ИЯУБ34.20.00.000</t>
  </si>
  <si>
    <t>с1753,с1799</t>
  </si>
  <si>
    <t>нов ассортимент</t>
  </si>
  <si>
    <t>"Орлеан"</t>
  </si>
  <si>
    <t>с1268</t>
  </si>
  <si>
    <t>ИЯУБ43.21.00.000</t>
  </si>
  <si>
    <t xml:space="preserve"> "Мастак-Премиум" </t>
  </si>
  <si>
    <t>с1151</t>
  </si>
  <si>
    <t>ИЯУБ9.13.00.000</t>
  </si>
  <si>
    <t xml:space="preserve"> "Азалия"</t>
  </si>
  <si>
    <t>с1330  с1331</t>
  </si>
  <si>
    <t>"Альвина"</t>
  </si>
  <si>
    <t>с1329,с1335,с1600, с1601</t>
  </si>
  <si>
    <t>ИЯУБ 5.22.00.000</t>
  </si>
  <si>
    <t>с589</t>
  </si>
  <si>
    <t>"Саванна"</t>
  </si>
  <si>
    <t>с1002, с1003, с1004, с1240, с1310, с1633, с1637,с1696</t>
  </si>
  <si>
    <t>ИЯУБ 28.18.00.000</t>
  </si>
  <si>
    <t>"Саванна Flower"</t>
  </si>
  <si>
    <t>с1205,с1603</t>
  </si>
  <si>
    <t>ИЯУБ36.20.00.000</t>
  </si>
  <si>
    <r>
      <t xml:space="preserve"> "Мастак-4" </t>
    </r>
    <r>
      <rPr>
        <sz val="11"/>
        <rFont val="Arial Cyr"/>
        <charset val="204"/>
      </rPr>
      <t xml:space="preserve"> с сеткой противомоскитной</t>
    </r>
  </si>
  <si>
    <t>с1727</t>
  </si>
  <si>
    <t>ИЯУБ14.25.00.000</t>
  </si>
  <si>
    <t xml:space="preserve"> c1780</t>
  </si>
  <si>
    <t xml:space="preserve"> c1451, c1452, c1453, c1454, с1454/37,с1556, с1602, с1614</t>
  </si>
  <si>
    <t>"Палермо"</t>
  </si>
  <si>
    <t>ИЯУБ18.10.00.000</t>
  </si>
  <si>
    <t>"Палермо Премиум"</t>
  </si>
  <si>
    <t>ИЯУБ17.10.00.000</t>
  </si>
  <si>
    <t>"Александрия"</t>
  </si>
  <si>
    <t>с1206  с1207  c1207/138  с1589</t>
  </si>
  <si>
    <t>ИЯУБ29.20.00.000</t>
  </si>
  <si>
    <t>с1455, с1497,с1498, c1511</t>
  </si>
  <si>
    <t>с591,с1495,с1496,с1544,с1562,с1628,с1645,с1704,с1705</t>
  </si>
  <si>
    <t>"Мерелин"   РБ</t>
  </si>
  <si>
    <t>с1230   с1230/1</t>
  </si>
  <si>
    <t>ИЯУБ38.20.00.000</t>
  </si>
  <si>
    <t>"Качели-шатер"</t>
  </si>
  <si>
    <t>с943</t>
  </si>
  <si>
    <t>ИЯУБ25.17.00.000</t>
  </si>
  <si>
    <t>с1456,с1457,с1849</t>
  </si>
  <si>
    <t>"Августа"</t>
  </si>
  <si>
    <t>с1716</t>
  </si>
  <si>
    <t>ИЯУБ7.25.00.000</t>
  </si>
  <si>
    <t>н.в</t>
  </si>
  <si>
    <t>с1717</t>
  </si>
  <si>
    <t>Качели садовые   детские</t>
  </si>
  <si>
    <t xml:space="preserve">"Чебурашка"  </t>
  </si>
  <si>
    <t>с250,с1501</t>
  </si>
  <si>
    <t>ИЯУБ 21.04.00.000</t>
  </si>
  <si>
    <t>ТУ РБ 700049597.031-2003</t>
  </si>
  <si>
    <t>Качели    детские</t>
  </si>
  <si>
    <r>
      <rPr>
        <b/>
        <sz val="12"/>
        <rFont val="Arial Cyr"/>
        <charset val="204"/>
      </rPr>
      <t>Качели подвесные</t>
    </r>
    <r>
      <rPr>
        <sz val="12"/>
        <rFont val="Arial Cyr"/>
        <charset val="204"/>
      </rPr>
      <t>"Лодочка"</t>
    </r>
    <r>
      <rPr>
        <sz val="12"/>
        <rFont val="Arial Cyr"/>
        <family val="2"/>
        <charset val="204"/>
      </rPr>
      <t xml:space="preserve">(сиденье качелей детских)  </t>
    </r>
  </si>
  <si>
    <t>с948</t>
  </si>
  <si>
    <t>Э55.17</t>
  </si>
  <si>
    <r>
      <rPr>
        <b/>
        <sz val="12"/>
        <rFont val="Arial Cyr"/>
        <charset val="204"/>
      </rPr>
      <t>Качели подвесные"</t>
    </r>
    <r>
      <rPr>
        <sz val="12"/>
        <rFont val="Arial Cyr"/>
        <charset val="204"/>
      </rPr>
      <t>Лео"</t>
    </r>
    <r>
      <rPr>
        <sz val="12"/>
        <rFont val="Arial Cyr"/>
        <family val="2"/>
        <charset val="204"/>
      </rPr>
      <t xml:space="preserve">(сиденье качелей детских) </t>
    </r>
  </si>
  <si>
    <t>с949</t>
  </si>
  <si>
    <t>Э56.17</t>
  </si>
  <si>
    <t>"Кроха"</t>
  </si>
  <si>
    <t>с928</t>
  </si>
  <si>
    <t>ИЯУБ19.16.00.000</t>
  </si>
  <si>
    <t>"Солнышко-3 "</t>
  </si>
  <si>
    <t>с274</t>
  </si>
  <si>
    <t>ИЯУБ 10.05.00.000</t>
  </si>
  <si>
    <t>ТУ ВY700049597.034-2006</t>
  </si>
  <si>
    <r>
      <t xml:space="preserve">"Солнышко-5 "      </t>
    </r>
    <r>
      <rPr>
        <i/>
        <sz val="14"/>
        <rFont val="Arial Cyr"/>
        <family val="2"/>
        <charset val="204"/>
      </rPr>
      <t xml:space="preserve"> </t>
    </r>
  </si>
  <si>
    <t xml:space="preserve"> с651</t>
  </si>
  <si>
    <t>ИЯУБ7.10.00.000</t>
  </si>
  <si>
    <t>ТУ ВY 700049597.034-2006</t>
  </si>
  <si>
    <r>
      <t xml:space="preserve">"Солнышко-6 "      </t>
    </r>
    <r>
      <rPr>
        <i/>
        <sz val="14"/>
        <rFont val="Arial Cyr"/>
        <family val="2"/>
        <charset val="204"/>
      </rPr>
      <t xml:space="preserve"> </t>
    </r>
  </si>
  <si>
    <t>с660</t>
  </si>
  <si>
    <t>ИЯУБ1.15.00.000</t>
  </si>
  <si>
    <r>
      <t>Качели-качалка</t>
    </r>
    <r>
      <rPr>
        <sz val="14"/>
        <rFont val="Arial Cyr"/>
        <charset val="204"/>
      </rPr>
      <t xml:space="preserve"> "Забава"</t>
    </r>
  </si>
  <si>
    <t>с431</t>
  </si>
  <si>
    <t>ИЯУБ9.10.00.0000</t>
  </si>
  <si>
    <t>Качели детские с лодочкой</t>
  </si>
  <si>
    <t>с932</t>
  </si>
  <si>
    <t>ИЯУБ23.16.00.000</t>
  </si>
  <si>
    <t xml:space="preserve">Горка </t>
  </si>
  <si>
    <t>с430</t>
  </si>
  <si>
    <t>ИЯУБ8.10.00.000</t>
  </si>
  <si>
    <r>
      <rPr>
        <b/>
        <sz val="14"/>
        <rFont val="Arial Cyr"/>
        <charset val="204"/>
      </rPr>
      <t>Игровой комплекс</t>
    </r>
    <r>
      <rPr>
        <sz val="14"/>
        <rFont val="Arial Cyr"/>
        <family val="2"/>
        <charset val="204"/>
      </rPr>
      <t xml:space="preserve"> "Радуга"                                                         (с низкой горкой и гнездом сиденья в сборе )</t>
    </r>
  </si>
  <si>
    <t>с 993</t>
  </si>
  <si>
    <r>
      <rPr>
        <b/>
        <sz val="14"/>
        <rFont val="Arial Cyr"/>
        <charset val="204"/>
      </rPr>
      <t xml:space="preserve">Игровой комплекс </t>
    </r>
    <r>
      <rPr>
        <sz val="14"/>
        <rFont val="Arial Cyr"/>
        <family val="2"/>
        <charset val="204"/>
      </rPr>
      <t>"Радуга"                                                     (с низкой горкой с Лео)</t>
    </r>
  </si>
  <si>
    <t>с990</t>
  </si>
  <si>
    <t>ИЯУБ24.16.00.000</t>
  </si>
  <si>
    <r>
      <t xml:space="preserve">Игровой комплекс </t>
    </r>
    <r>
      <rPr>
        <sz val="12"/>
        <rFont val="Arial Cyr"/>
        <charset val="204"/>
      </rPr>
      <t xml:space="preserve"> "Орбита" (кольца+скалодром)</t>
    </r>
  </si>
  <si>
    <t>с1093</t>
  </si>
  <si>
    <t>ИЯУБ3.19.00.000</t>
  </si>
  <si>
    <r>
      <t xml:space="preserve">Игровой комплекс </t>
    </r>
    <r>
      <rPr>
        <sz val="12"/>
        <rFont val="Arial Cyr"/>
        <charset val="204"/>
      </rPr>
      <t xml:space="preserve"> "Ракета" (кольца+скалодром) </t>
    </r>
  </si>
  <si>
    <t xml:space="preserve">с1136 </t>
  </si>
  <si>
    <r>
      <rPr>
        <b/>
        <sz val="14"/>
        <rFont val="Arial Cyr"/>
        <charset val="204"/>
      </rPr>
      <t>Игровой комплекс</t>
    </r>
    <r>
      <rPr>
        <sz val="14"/>
        <rFont val="Arial Cyr"/>
        <family val="2"/>
        <charset val="204"/>
      </rPr>
      <t xml:space="preserve"> "Радуга"                                                         (с высокой горкой Н=1050 и гнездом сиденья в сборе) </t>
    </r>
    <r>
      <rPr>
        <sz val="10"/>
        <rFont val="Arial Cyr"/>
        <charset val="204"/>
      </rPr>
      <t>РБ</t>
    </r>
  </si>
  <si>
    <t>с 973</t>
  </si>
  <si>
    <r>
      <rPr>
        <b/>
        <sz val="12"/>
        <rFont val="Arial Cyr"/>
        <charset val="204"/>
      </rPr>
      <t xml:space="preserve">Игровой комплекс </t>
    </r>
    <r>
      <rPr>
        <sz val="12"/>
        <rFont val="Arial Cyr"/>
        <charset val="204"/>
      </rPr>
      <t xml:space="preserve"> "Орбита-2"                 </t>
    </r>
    <r>
      <rPr>
        <sz val="11"/>
        <rFont val="Arial Cyr"/>
        <family val="2"/>
        <charset val="204"/>
      </rPr>
      <t xml:space="preserve">                    кольца+сетка+скалодром</t>
    </r>
  </si>
  <si>
    <t>с1094</t>
  </si>
  <si>
    <t>ИЯУБ5.19.00.000</t>
  </si>
  <si>
    <r>
      <t>Кровати  комбинированные</t>
    </r>
    <r>
      <rPr>
        <sz val="12"/>
        <rFont val="Arial Cyr"/>
        <family val="2"/>
        <charset val="204"/>
      </rPr>
      <t>(без матрацев)</t>
    </r>
  </si>
  <si>
    <t>"Армейская-2"(без барьеров и лестницы)</t>
  </si>
  <si>
    <t>с1748</t>
  </si>
  <si>
    <t>ИЯУБ21.23.00.000</t>
  </si>
  <si>
    <t>"Армейская-2"(с барьерами  и лестницей)</t>
  </si>
  <si>
    <t>с1749</t>
  </si>
  <si>
    <r>
      <t xml:space="preserve">Кровати   бытовые </t>
    </r>
    <r>
      <rPr>
        <sz val="12"/>
        <rFont val="Arial Cyr"/>
        <family val="2"/>
        <charset val="204"/>
      </rPr>
      <t>(без матрацев)</t>
    </r>
  </si>
  <si>
    <t>Кровать бытовая "Эстер"</t>
  </si>
  <si>
    <t>с1058</t>
  </si>
  <si>
    <t>ИЯУБ17.18.00.00</t>
  </si>
  <si>
    <t>ТУ РБ 05894597.006-97</t>
  </si>
  <si>
    <t>Кровать бытовая "Галатея"</t>
  </si>
  <si>
    <t>с1344</t>
  </si>
  <si>
    <t>ИЯУБ13.22.00.00</t>
  </si>
  <si>
    <t>Кровать бытовая "Ирма"</t>
  </si>
  <si>
    <t>с1060</t>
  </si>
  <si>
    <t>ИЯУБ6.19.00.000</t>
  </si>
  <si>
    <t>Кровать бытовая двухярусная"Эстер-2"</t>
  </si>
  <si>
    <t>с1059</t>
  </si>
  <si>
    <t>ИЯУБ18.18.00.000</t>
  </si>
  <si>
    <t>Кровать бытовая двухярусная "Ирма-2"</t>
  </si>
  <si>
    <t>с1061</t>
  </si>
  <si>
    <t>ИЯУБ7.19.00.000</t>
  </si>
  <si>
    <t>Столы складные</t>
  </si>
  <si>
    <t xml:space="preserve">Стол  складной" Турист" </t>
  </si>
  <si>
    <t>с122</t>
  </si>
  <si>
    <t>СС 2.94.00.000</t>
  </si>
  <si>
    <t>ТУ РБ 05894597.003-96</t>
  </si>
  <si>
    <t>Наборы кемпинговой мебели</t>
  </si>
  <si>
    <t>Набор кемпенговой мебели "Пикник"</t>
  </si>
  <si>
    <t>с286</t>
  </si>
  <si>
    <t>ИЯУБ12.06.00.000</t>
  </si>
  <si>
    <t>ТУ ВY 700049597.036-2006</t>
  </si>
  <si>
    <t>Набор дачной мебели "Анкона"</t>
  </si>
  <si>
    <t>c586,с1238,с1239,с1504,с1505</t>
  </si>
  <si>
    <t>ИЯУБ 7.13.00.000</t>
  </si>
  <si>
    <t>Набор кемпинговой мебели "Анкона"(кресла с мяг.элем.поролон s50)</t>
  </si>
  <si>
    <t>с675</t>
  </si>
  <si>
    <t>Набордачной мебели "Андреа"</t>
  </si>
  <si>
    <t>с1210,с1210/119п</t>
  </si>
  <si>
    <t>ИЯУБ 35.20.00.000</t>
  </si>
  <si>
    <t>Банкетки</t>
  </si>
  <si>
    <t xml:space="preserve">Банкетка </t>
  </si>
  <si>
    <t>с160,с160с</t>
  </si>
  <si>
    <t>И18.00.00.000</t>
  </si>
  <si>
    <t>ТУ РБ 700049597.025-2002</t>
  </si>
  <si>
    <t>с1903</t>
  </si>
  <si>
    <t>ИЯУБ8.26.00.000</t>
  </si>
  <si>
    <t xml:space="preserve">Банкетка (со спинкой) </t>
  </si>
  <si>
    <t>с400,с400с</t>
  </si>
  <si>
    <t>ИЯУБ1.07.00.000</t>
  </si>
  <si>
    <t>Наборы террасной мебели</t>
  </si>
  <si>
    <r>
      <t>Набор " Wood"</t>
    </r>
    <r>
      <rPr>
        <sz val="11"/>
        <rFont val="Arial Cyr"/>
        <charset val="204"/>
      </rPr>
      <t>(4 стула+стол)</t>
    </r>
  </si>
  <si>
    <t>с1409</t>
  </si>
  <si>
    <t xml:space="preserve"> "Аура"(диван+2кресла+стол)</t>
  </si>
  <si>
    <t>с1773</t>
  </si>
  <si>
    <t xml:space="preserve"> "Глория-2"(диван+2кресла+стол)</t>
  </si>
  <si>
    <t>с1095/94,с1095/128,с1095/129,с1095/119/п,с1095м/119п,с1095/125,с1095/127</t>
  </si>
  <si>
    <t>ИЯУБ4.19.00.000</t>
  </si>
  <si>
    <t>с1771</t>
  </si>
  <si>
    <t xml:space="preserve"> "Глория-2"(диван+2кресла+стол обеденный) </t>
  </si>
  <si>
    <t>с1195,с1195/94,с1195/125,с1195/127, с1195/129,с1195/119/п</t>
  </si>
  <si>
    <t>ИЯУБ4.19.00.000-01</t>
  </si>
  <si>
    <t xml:space="preserve"> "Адель"(диван+2кресла+стол)</t>
  </si>
  <si>
    <t>с1317,с1317/94,с1619,с1715</t>
  </si>
  <si>
    <t>ИЯУБ 35.21.00.000</t>
  </si>
  <si>
    <t>с1779</t>
  </si>
  <si>
    <t xml:space="preserve"> "Моника"(диван+2кресла+стол)</t>
  </si>
  <si>
    <t>с1772</t>
  </si>
  <si>
    <t xml:space="preserve"> "Мишель"(диван+2кресла+стол)  </t>
  </si>
  <si>
    <t>с1085, c1085/94,с1590</t>
  </si>
  <si>
    <t>ИЯУБ31.18.00.000</t>
  </si>
  <si>
    <t>"Naterial Moneron"(РБ)</t>
  </si>
  <si>
    <t>с1352</t>
  </si>
  <si>
    <t>ИЯУБ23.22.00.000</t>
  </si>
  <si>
    <t>ТУ РБ 05894597.011.-98</t>
  </si>
  <si>
    <t>реализ остатков</t>
  </si>
  <si>
    <t xml:space="preserve"> "Мишель"(диван+2кресла+стол)м/э ткань мебельная</t>
  </si>
  <si>
    <t>с1117, с1117/134, с1502</t>
  </si>
  <si>
    <t xml:space="preserve"> "Мишель-2"(диван+2кресла+стол)  м/э ткань мебельная</t>
  </si>
  <si>
    <t>с1348,с1402,c1520, с1618, c1624,с1624/427002</t>
  </si>
  <si>
    <t xml:space="preserve"> "Мишель-2" с обеденным столом (диван+2кресла+стол)  м/э ткань мебельная</t>
  </si>
  <si>
    <t>с1363,с1363/134</t>
  </si>
  <si>
    <t>ИЯУБ23.22.00.000-01</t>
  </si>
  <si>
    <t>Набор мебели  "Марсель" с обеденным столом (диван+2кресла+стол)</t>
  </si>
  <si>
    <t>с1416,с1617</t>
  </si>
  <si>
    <t>ИЯУБ20.22.00.000</t>
  </si>
  <si>
    <t>Набор мебели  "Марсель" с обеденным столом (диван+2кресла+стол)  (**новинка)</t>
  </si>
  <si>
    <t>с1713,с1714</t>
  </si>
  <si>
    <t>нов ввид</t>
  </si>
  <si>
    <t xml:space="preserve"> "Мишель-2 Прованс "(диван+2кресла+стол)</t>
  </si>
  <si>
    <t>с1396</t>
  </si>
  <si>
    <t>ИЯУБ51.22.00.000</t>
  </si>
  <si>
    <t>Набор мебели "Монреаль"</t>
  </si>
  <si>
    <t>с1564,1565</t>
  </si>
  <si>
    <t>ИЯУБ38.23.00.000</t>
  </si>
  <si>
    <r>
      <t>Набор дачной мебели</t>
    </r>
    <r>
      <rPr>
        <sz val="12"/>
        <color rgb="FFFF0000"/>
        <rFont val="Arial Cyr"/>
        <charset val="204"/>
      </rPr>
      <t xml:space="preserve"> "Встреча"</t>
    </r>
  </si>
  <si>
    <t>с931</t>
  </si>
  <si>
    <t>ИЯУБ18.17.00.000</t>
  </si>
  <si>
    <t>Набор мебели "Мадейра"</t>
  </si>
  <si>
    <t>с1737,1863</t>
  </si>
  <si>
    <t>ИЯУБ17.25.00.000</t>
  </si>
  <si>
    <t>Стул " Wood"</t>
  </si>
  <si>
    <t>с1354,с1404,с1445</t>
  </si>
  <si>
    <t>ИЯУБ29.22.00.000</t>
  </si>
  <si>
    <t>ТУ ВY 700049597.044-2018</t>
  </si>
  <si>
    <t>Стол " Wood"</t>
  </si>
  <si>
    <t>с1353,с1403,с1446</t>
  </si>
  <si>
    <t>ТУ ВY 700049597.045-2018</t>
  </si>
  <si>
    <t>Кресло "Бронко"</t>
  </si>
  <si>
    <t>с1739,с1740,с1741,                  с1742</t>
  </si>
  <si>
    <t>ИЯУБ9.25.00.000</t>
  </si>
  <si>
    <t>Кресло"Версаль-4"</t>
  </si>
  <si>
    <t>с1814,с1837</t>
  </si>
  <si>
    <t>ИЯУБ43.25.00.000</t>
  </si>
  <si>
    <t>Кресло"Версаль-2"</t>
  </si>
  <si>
    <t>с1468,c1469,с1470,с1471,с1642</t>
  </si>
  <si>
    <t>ИЯУБ24.23.00.000</t>
  </si>
  <si>
    <t>Кресло"Версаль"</t>
  </si>
  <si>
    <t>с1464,с1465,с1466,с1467,с1641</t>
  </si>
  <si>
    <t>ИЯУБ23.23.00.000</t>
  </si>
  <si>
    <t>Кресло"Версаль-3"</t>
  </si>
  <si>
    <t>с1813</t>
  </si>
  <si>
    <t>ИЯУБ42.25.00.000</t>
  </si>
  <si>
    <t>Кресло"Эрвин</t>
  </si>
  <si>
    <t>с1359,с1362,с1419</t>
  </si>
  <si>
    <t>ИЯУБ28.22.00.000</t>
  </si>
  <si>
    <t>Скамья "Эрвин"</t>
  </si>
  <si>
    <t>с1357,с1360,с1417</t>
  </si>
  <si>
    <t>ИЯУБ27.22.00.000</t>
  </si>
  <si>
    <t>Опора для подвесных кресел</t>
  </si>
  <si>
    <t>с1231</t>
  </si>
  <si>
    <t>ИЯУБ27.20.01.000</t>
  </si>
  <si>
    <t>Кресло садовое вращающее    "Белла"</t>
  </si>
  <si>
    <t>с1327,с1327/125</t>
  </si>
  <si>
    <t>ИЯУБ2.22.00.000</t>
  </si>
  <si>
    <t>Кресло подвесное "Грейс"</t>
  </si>
  <si>
    <t>с1257/104,с1257/125,с1257/128,с1257/126,с1513,с1519</t>
  </si>
  <si>
    <t>ИЯУБ27.20.00.000</t>
  </si>
  <si>
    <t>Зонт на боковой опоре</t>
  </si>
  <si>
    <t>с1693</t>
  </si>
  <si>
    <t>ИЯУБ31.24.00.000</t>
  </si>
  <si>
    <t>Стол (столешница метал.)</t>
  </si>
  <si>
    <t>с1786</t>
  </si>
  <si>
    <t>ИЯУБ25.25.00.000</t>
  </si>
  <si>
    <t>Стол набора "Ницца"  ф600</t>
  </si>
  <si>
    <t>с989</t>
  </si>
  <si>
    <t>ИЯУБ27.17.01.000</t>
  </si>
  <si>
    <t>Стол набора "Прованс" 840х840</t>
  </si>
  <si>
    <t>с947</t>
  </si>
  <si>
    <t>ИЯУБ21.17.01.000</t>
  </si>
  <si>
    <t>Стол набора "Прованс" ф840</t>
  </si>
  <si>
    <t>с974</t>
  </si>
  <si>
    <t>ИЯУБ21.17.01.000-01</t>
  </si>
  <si>
    <t>Стол (столешница дерев. Ф400)</t>
  </si>
  <si>
    <t>с1787,с1859,с1866</t>
  </si>
  <si>
    <t>ИЯУБ24.25.00.000</t>
  </si>
  <si>
    <t xml:space="preserve">Стол обеденный </t>
  </si>
  <si>
    <t>с1216,1001454502</t>
  </si>
  <si>
    <t>ИЯУБ15.20.00/000</t>
  </si>
  <si>
    <t>ТУ ВУ 700049597.045-2018</t>
  </si>
  <si>
    <t>Стол "Бронко"</t>
  </si>
  <si>
    <t>с1738</t>
  </si>
  <si>
    <t>ИЯУБ10.25.00.000</t>
  </si>
  <si>
    <t xml:space="preserve">Стол набора дачной мебели "Андреа" </t>
  </si>
  <si>
    <t>с1212</t>
  </si>
  <si>
    <t xml:space="preserve">Стол набора дачной мебели "Анкона" </t>
  </si>
  <si>
    <t>с1647,с1648,с1720,с1721</t>
  </si>
  <si>
    <t>ТУ РБ 05894597.011-99</t>
  </si>
  <si>
    <t>Стол обеденный-2</t>
  </si>
  <si>
    <t>с1364</t>
  </si>
  <si>
    <t>ИЯУБ39.22.00.000</t>
  </si>
  <si>
    <t>Стол обеденный "Шато"</t>
  </si>
  <si>
    <t>с1462, с1463, с1640</t>
  </si>
  <si>
    <t>ИЯУБ7.23.00.000</t>
  </si>
  <si>
    <t>Стол обеденный "Версаль"</t>
  </si>
  <si>
    <t>с1459,с1460,с1461,с1639,с1815</t>
  </si>
  <si>
    <t>ИЯУБ9.23.00.000</t>
  </si>
  <si>
    <t>Стол "Эрвин"</t>
  </si>
  <si>
    <t>с1358,с1361,с1418</t>
  </si>
  <si>
    <t>ИЯУБ31.22.00.000</t>
  </si>
  <si>
    <t>Стол "Бавария" ф800</t>
  </si>
  <si>
    <t>с1063</t>
  </si>
  <si>
    <t>ИЯУБ1.19.00.000</t>
  </si>
  <si>
    <t>Стул набора террасной мебели"Прованс"</t>
  </si>
  <si>
    <t xml:space="preserve"> с945/84,с945/125,с945/127,с945/94,с945/119/п,с945/113</t>
  </si>
  <si>
    <t>ИЯУБ21.17.02.000</t>
  </si>
  <si>
    <t>940171000 9</t>
  </si>
  <si>
    <t>Стул набора террасной  мебели "Ницца"</t>
  </si>
  <si>
    <t xml:space="preserve"> с946/84,с946/125,с946/127,с946/94,с946/119/п,с946/113</t>
  </si>
  <si>
    <t>ИЯУБ27.17.02.000</t>
  </si>
  <si>
    <t>Скамейка садовая(основание текстилен)</t>
  </si>
  <si>
    <t>с1324</t>
  </si>
  <si>
    <t>ИУЯБ 42.21.00.000</t>
  </si>
  <si>
    <t>Скамейка садовая</t>
  </si>
  <si>
    <t>с1118,с1118/119/п,с1118/125,с1118/84,1001454501</t>
  </si>
  <si>
    <t>ИУЯБ1.20.00.000</t>
  </si>
  <si>
    <t>Табурет</t>
  </si>
  <si>
    <t>с107</t>
  </si>
  <si>
    <t>И 9.87.00.000</t>
  </si>
  <si>
    <t>ТУ РБ 05894597.008-97</t>
  </si>
  <si>
    <t>Сушилки</t>
  </si>
  <si>
    <t>Сушилка для белья напольная                                              "Супер топ 20"</t>
  </si>
  <si>
    <t>с1119</t>
  </si>
  <si>
    <t>ИЯУБ38.17.00.000</t>
  </si>
  <si>
    <t>ТУ РБ 05894597.019-99</t>
  </si>
  <si>
    <t>Прочие</t>
  </si>
  <si>
    <t xml:space="preserve">Санки </t>
  </si>
  <si>
    <t>с938</t>
  </si>
  <si>
    <t>ИЯУБ28.17.00.000</t>
  </si>
  <si>
    <t>ТО ВУ 700049597.015-2017</t>
  </si>
  <si>
    <t>Санки с мягким элементом</t>
  </si>
  <si>
    <t>с939</t>
  </si>
  <si>
    <t>ИЯУБ29.17.00.000</t>
  </si>
  <si>
    <t>Доска гладильная "Хозяюшка"</t>
  </si>
  <si>
    <t>с181а</t>
  </si>
  <si>
    <t>И16.00.00.000</t>
  </si>
  <si>
    <t>ТУ ВУ 700049567.037-2007</t>
  </si>
  <si>
    <t>Высокая грядка (красный цвет)</t>
  </si>
  <si>
    <t>ИЯУБ3.18.00.000</t>
  </si>
  <si>
    <t>ТУ ВУ 700049597.046-2018</t>
  </si>
  <si>
    <t>Высокая грядка (серый цвет)</t>
  </si>
  <si>
    <t>ИЯУБ3.18.00.000-01</t>
  </si>
  <si>
    <t>Ящик почтовый 4х секционный</t>
  </si>
  <si>
    <t>с432</t>
  </si>
  <si>
    <t>ИЯУБ12.10.00.000</t>
  </si>
  <si>
    <t>ТУ РБ 05894597.002-94</t>
  </si>
  <si>
    <t>Ящик почтовый 6ти секционный</t>
  </si>
  <si>
    <t>с433</t>
  </si>
  <si>
    <t>ИЯУБ27.09.00.000</t>
  </si>
  <si>
    <t xml:space="preserve">Павильон"Бриз" </t>
  </si>
  <si>
    <t>с 142</t>
  </si>
  <si>
    <t>И 2.99.00.000</t>
  </si>
  <si>
    <t>ТУ РБ 05894597.017-99</t>
  </si>
  <si>
    <t>Шатер "Дачный" (с боковинами из противомоскитной сетки,)</t>
  </si>
  <si>
    <t>с689</t>
  </si>
  <si>
    <t>ИУЯБ7.15.00.000</t>
  </si>
  <si>
    <t>Павильон "Бриз"с боковинами</t>
  </si>
  <si>
    <t>с142б</t>
  </si>
  <si>
    <t>Подвес -тренога</t>
  </si>
  <si>
    <t>с1213</t>
  </si>
  <si>
    <t>Навес от солнца "Пергола"</t>
  </si>
  <si>
    <t>с1219,с1482</t>
  </si>
  <si>
    <t>ИЯУБ23.20.00.000</t>
  </si>
  <si>
    <t>с1220</t>
  </si>
  <si>
    <t>нов.вид</t>
  </si>
  <si>
    <t>с1747,с1857</t>
  </si>
  <si>
    <t>ИЯУБ20.25.00.000</t>
  </si>
  <si>
    <t>Шатер-беседка</t>
  </si>
  <si>
    <t>с1112,с1512,с1384,с1458</t>
  </si>
  <si>
    <t>ЯУБ27.19.00.000</t>
  </si>
  <si>
    <t>ТУ РБ 05894597,017-99</t>
  </si>
  <si>
    <t>Заместитель директора по коммерческим вопросам</t>
  </si>
  <si>
    <t xml:space="preserve">"      "                               </t>
  </si>
  <si>
    <t>на продукцию медицинского назначения ,производимую ОАО "Ольса"</t>
  </si>
  <si>
    <t>дата введения 01.09.2026г</t>
  </si>
  <si>
    <t>01,04,2025</t>
  </si>
  <si>
    <t>май</t>
  </si>
  <si>
    <t>июнь-июль</t>
  </si>
  <si>
    <t>август</t>
  </si>
  <si>
    <t>октябрь</t>
  </si>
  <si>
    <t>дата введения 01.01.2026</t>
  </si>
  <si>
    <t>Код по       ТН ВЭД РБ</t>
  </si>
  <si>
    <t>Ставка НДС в %</t>
  </si>
  <si>
    <t>Сумма НДС</t>
  </si>
  <si>
    <t>Розничная цена с НДС</t>
  </si>
  <si>
    <t xml:space="preserve">Шторка 3-х секционная </t>
  </si>
  <si>
    <t>с148</t>
  </si>
  <si>
    <t>И 22.99.00.000</t>
  </si>
  <si>
    <t>ТУ РБ 05894597.009-97</t>
  </si>
  <si>
    <t>Кровати медицинские ( с матрацем)</t>
  </si>
  <si>
    <r>
      <t>"Авиценна-3"</t>
    </r>
    <r>
      <rPr>
        <sz val="11"/>
        <color theme="1"/>
        <rFont val="Arial Cyr"/>
        <charset val="204"/>
      </rPr>
      <t>(без опций, на подножниках)</t>
    </r>
  </si>
  <si>
    <t>с1121м</t>
  </si>
  <si>
    <t>ИЯУБ21.19.00.000</t>
  </si>
  <si>
    <t>ТУ ВУ 700049597.039-2010</t>
  </si>
  <si>
    <t>с1121м(EL)</t>
  </si>
  <si>
    <r>
      <t>"Авиценна-3"</t>
    </r>
    <r>
      <rPr>
        <sz val="11"/>
        <color theme="1"/>
        <rFont val="Arial Cyr"/>
        <charset val="204"/>
      </rPr>
      <t>(без опций на колесах)</t>
    </r>
  </si>
  <si>
    <t>с1122м</t>
  </si>
  <si>
    <t>с1122м(EL)</t>
  </si>
  <si>
    <r>
      <t>"Авиценна-3"</t>
    </r>
    <r>
      <rPr>
        <sz val="11"/>
        <color theme="1"/>
        <rFont val="Arial Cyr"/>
        <charset val="204"/>
      </rPr>
      <t>(с барьерами, инфуз.стойкой, полкой, кронштейном переставным, на подножниках)</t>
    </r>
  </si>
  <si>
    <t xml:space="preserve">с1121м/1 </t>
  </si>
  <si>
    <t>ИЯУБ21.19-03</t>
  </si>
  <si>
    <r>
      <t>"Авиценна-3"</t>
    </r>
    <r>
      <rPr>
        <sz val="11"/>
        <color theme="1"/>
        <rFont val="Arial Cyr"/>
        <charset val="204"/>
      </rPr>
      <t>(с барьерами, инфуз.стойкой, полкой, кронштейном переставным, на колесах)</t>
    </r>
  </si>
  <si>
    <t>с1122м/1</t>
  </si>
  <si>
    <t>с1122м/1(EL)</t>
  </si>
  <si>
    <r>
      <t>"Авиценна-3"</t>
    </r>
    <r>
      <rPr>
        <sz val="11"/>
        <color theme="1"/>
        <rFont val="Arial Cyr"/>
        <charset val="204"/>
      </rPr>
      <t>(с барьерами, инфуз.стойкой, полкой, рамой Балканского, на подножниках)</t>
    </r>
  </si>
  <si>
    <t>с1121м/2</t>
  </si>
  <si>
    <t>с1121м/2(EL)</t>
  </si>
  <si>
    <r>
      <t>"Авиценна-3"</t>
    </r>
    <r>
      <rPr>
        <sz val="11"/>
        <color theme="1"/>
        <rFont val="Arial Cyr"/>
        <charset val="204"/>
      </rPr>
      <t>(с барьерами, инфуз.стойкой, полкой, рамой Балканского, на колесах)</t>
    </r>
  </si>
  <si>
    <t xml:space="preserve"> с1122м/2</t>
  </si>
  <si>
    <t xml:space="preserve"> с1122м/2(EL)</t>
  </si>
  <si>
    <r>
      <t xml:space="preserve">"Авиценна-4" </t>
    </r>
    <r>
      <rPr>
        <sz val="12"/>
        <color theme="1"/>
        <rFont val="Arial Cyr"/>
        <charset val="204"/>
      </rPr>
      <t xml:space="preserve"> </t>
    </r>
    <r>
      <rPr>
        <sz val="11"/>
        <color theme="1"/>
        <rFont val="Arial Cyr"/>
        <charset val="204"/>
      </rPr>
      <t>(без  полки подвесной,  на подножниках)</t>
    </r>
  </si>
  <si>
    <t>с1235м</t>
  </si>
  <si>
    <t>ИЯУБ31.19.00.000</t>
  </si>
  <si>
    <t>с1235м(EL)</t>
  </si>
  <si>
    <r>
      <t xml:space="preserve">"Авиценна-4" </t>
    </r>
    <r>
      <rPr>
        <sz val="12"/>
        <color theme="1"/>
        <rFont val="Arial Cyr"/>
        <charset val="204"/>
      </rPr>
      <t xml:space="preserve"> </t>
    </r>
    <r>
      <rPr>
        <sz val="11"/>
        <color theme="1"/>
        <rFont val="Arial Cyr"/>
        <charset val="204"/>
      </rPr>
      <t>(с полкой подвесной,  на подножниках)</t>
    </r>
  </si>
  <si>
    <t>с1235м/1</t>
  </si>
  <si>
    <t>с1235м/1(EL)</t>
  </si>
  <si>
    <r>
      <t xml:space="preserve">"Авиценна-5" </t>
    </r>
    <r>
      <rPr>
        <sz val="11"/>
        <color theme="1"/>
        <rFont val="Arial Cyr"/>
        <charset val="204"/>
      </rPr>
      <t>(без опций  на подножниках)</t>
    </r>
  </si>
  <si>
    <t>с1123м</t>
  </si>
  <si>
    <t>ИЯУБ24.19.00.000</t>
  </si>
  <si>
    <t>с1123м(EL)</t>
  </si>
  <si>
    <r>
      <t>"Авиценна-5"</t>
    </r>
    <r>
      <rPr>
        <sz val="11"/>
        <color theme="1"/>
        <rFont val="Arial Cyr"/>
        <charset val="204"/>
      </rPr>
      <t xml:space="preserve"> (без опций  на колесах)</t>
    </r>
  </si>
  <si>
    <t>с1124м</t>
  </si>
  <si>
    <t>с1124м(EL)</t>
  </si>
  <si>
    <r>
      <t>"Авиценна-5"</t>
    </r>
    <r>
      <rPr>
        <sz val="11"/>
        <color theme="1"/>
        <rFont val="Arial Cyr"/>
        <charset val="204"/>
      </rPr>
      <t xml:space="preserve"> (без опций  на колесах: дополнительно  с барьерами)</t>
    </r>
  </si>
  <si>
    <r>
      <t>"Авиценна-5"</t>
    </r>
    <r>
      <rPr>
        <sz val="11"/>
        <color theme="1"/>
        <rFont val="Arial Cyr"/>
        <charset val="204"/>
      </rPr>
      <t xml:space="preserve"> (без опций  на колесах: дополнительно  с барьерами, полкой подвесной)</t>
    </r>
  </si>
  <si>
    <r>
      <t>"Авиценна-5"</t>
    </r>
    <r>
      <rPr>
        <sz val="11"/>
        <color theme="1"/>
        <rFont val="Arial Cyr"/>
        <charset val="204"/>
      </rPr>
      <t>(с барьерами, инфуз.стойкой, полкой, кронштейном переставным, на подножниках)</t>
    </r>
  </si>
  <si>
    <t>с1123м/1</t>
  </si>
  <si>
    <t>с1123м/1(EL)</t>
  </si>
  <si>
    <r>
      <t>"Авиценна-5"</t>
    </r>
    <r>
      <rPr>
        <sz val="11"/>
        <color theme="1"/>
        <rFont val="Arial Cyr"/>
        <charset val="204"/>
      </rPr>
      <t>(с барьерами, инфуз.стойкой, полкой, рамой Балканского, на подножниках)</t>
    </r>
  </si>
  <si>
    <t>с1123м/2</t>
  </si>
  <si>
    <t>с1123м/2(EL)</t>
  </si>
  <si>
    <r>
      <t>"Авиценна-5"</t>
    </r>
    <r>
      <rPr>
        <sz val="11"/>
        <color theme="1"/>
        <rFont val="Arial Cyr"/>
        <charset val="204"/>
      </rPr>
      <t>(с барьерами, инфуз.стойкой, полкой, кронштейном ппереставным, на колесах)</t>
    </r>
  </si>
  <si>
    <t>с1124м/1</t>
  </si>
  <si>
    <t>с1124м/1(EL)</t>
  </si>
  <si>
    <r>
      <t>"Авиценна-5"</t>
    </r>
    <r>
      <rPr>
        <sz val="11"/>
        <color theme="1"/>
        <rFont val="Arial Cyr"/>
        <charset val="204"/>
      </rPr>
      <t>(с барьерами, инфуз.стойкой, полкой, рамой Балканского, на колесах)</t>
    </r>
  </si>
  <si>
    <t>с1124м/2</t>
  </si>
  <si>
    <t>с1124м/2(EL)</t>
  </si>
  <si>
    <r>
      <t xml:space="preserve">"Авиценна-6" </t>
    </r>
    <r>
      <rPr>
        <sz val="12"/>
        <color theme="1"/>
        <rFont val="Arial Cyr"/>
        <charset val="204"/>
      </rPr>
      <t xml:space="preserve"> (без полки подвесной, на подножниках)</t>
    </r>
  </si>
  <si>
    <t>с1248м</t>
  </si>
  <si>
    <t>ИЯУБ33.19.00.000</t>
  </si>
  <si>
    <t>с1248м(EL)</t>
  </si>
  <si>
    <r>
      <t xml:space="preserve">"Авиценна-6" </t>
    </r>
    <r>
      <rPr>
        <sz val="12"/>
        <color theme="1"/>
        <rFont val="Arial Cyr"/>
        <charset val="204"/>
      </rPr>
      <t xml:space="preserve"> (с полкой подвесной, на подножниках)</t>
    </r>
  </si>
  <si>
    <t>с1248м/1</t>
  </si>
  <si>
    <t>с1248м/1(EL)</t>
  </si>
  <si>
    <t>Кровати медицинские 1,2,3-х секционные( с матрацем)</t>
  </si>
  <si>
    <t>"Здоровье-1" (без опций)</t>
  </si>
  <si>
    <t xml:space="preserve">                              с334м </t>
  </si>
  <si>
    <t>И18.96.00.00.000-01</t>
  </si>
  <si>
    <t>ТУ РБ 05894597.012-98</t>
  </si>
  <si>
    <t xml:space="preserve">"Здоровье-1" </t>
  </si>
  <si>
    <t xml:space="preserve">                                с334м/1</t>
  </si>
  <si>
    <t xml:space="preserve">"Здоровье-2"   (без опций) </t>
  </si>
  <si>
    <t xml:space="preserve">                         с335м</t>
  </si>
  <si>
    <t>И18.96-02</t>
  </si>
  <si>
    <t xml:space="preserve">"Здоровье-2"    </t>
  </si>
  <si>
    <t xml:space="preserve">                                      с335м/1 </t>
  </si>
  <si>
    <t>без барьер без кронш.кап. Без крншт.переносн</t>
  </si>
  <si>
    <t>"Здоровье-3" (без опций)</t>
  </si>
  <si>
    <t xml:space="preserve">                             с336м </t>
  </si>
  <si>
    <t>И18.96</t>
  </si>
  <si>
    <t xml:space="preserve">"Здоровье-3" </t>
  </si>
  <si>
    <t xml:space="preserve">                      с336м/1 </t>
  </si>
  <si>
    <t>И18.96-00</t>
  </si>
  <si>
    <t>Матрац с наматрацником к 1, 2, 3-х сек.кр-ти</t>
  </si>
  <si>
    <t>с71а, с72а</t>
  </si>
  <si>
    <t>матрацИЯУБ16.19.08.01.000+наматрацник ИЯУБ16.19.08.03.000</t>
  </si>
  <si>
    <t>ТУ РБ 95894597.012-98</t>
  </si>
  <si>
    <t>Матрац с наматрацником к медиц.кровати "Ирма"</t>
  </si>
  <si>
    <t>к с1098м(EL)</t>
  </si>
  <si>
    <t>ИЯУБ31.1+.01</t>
  </si>
  <si>
    <t>Матрац с наматрацником для кроватей "Норд800".Вест800,"Авиценна 2","Авценна-5"</t>
  </si>
  <si>
    <t>по ассортименту к  кроватям  с арт.(EL)</t>
  </si>
  <si>
    <t>матрац ИЯУБ1.89.05.000+наматрацник ИЯУБ20.09.02.000</t>
  </si>
  <si>
    <t>Матрац с наматрацником для кроватей мед."Норд900".Вест900,"Авиценна 3"</t>
  </si>
  <si>
    <t>матрац ИЯУБ17.09.03.000+наматрацник ИЯУБ17.09.04.000</t>
  </si>
  <si>
    <t>к с1098м</t>
  </si>
  <si>
    <t>Кровати медицинские 1,2,3-х секционные( с матрацем)-модернизированные</t>
  </si>
  <si>
    <t>"Здоровье-1"(без опций,спинки пластиковые)</t>
  </si>
  <si>
    <t xml:space="preserve">с1129мП,с2003;                              </t>
  </si>
  <si>
    <t>ИЯУБ23.19.00.00.000</t>
  </si>
  <si>
    <t>"Здоровье-2"(без опций,спинки пластиковые)</t>
  </si>
  <si>
    <t>с1130мП</t>
  </si>
  <si>
    <t>ИЯУБ22.19.00.00.000</t>
  </si>
  <si>
    <t>"Здоровье-3"(без опций,спинкипластиковые)</t>
  </si>
  <si>
    <t>с1131мП;с2004</t>
  </si>
  <si>
    <t>ИЯУБ16.19.00.00.000</t>
  </si>
  <si>
    <t>рб</t>
  </si>
  <si>
    <t>"Здоровье-1"                                                                       (с ограждениями, инфуз.стойкой, с кронштейном переносным, спинки пластиковые)</t>
  </si>
  <si>
    <t>с1129м/1П, c2003/2456,с2103/2456</t>
  </si>
  <si>
    <t>"Здоровье-2"                                                                             (с ограждениями,инфуз.стойкой,с кронштейном переносным,спинки пластиковые)</t>
  </si>
  <si>
    <t>с1130м/1П</t>
  </si>
  <si>
    <t>"Здоровье-3"                                                                                     (с ограждениями, инфуз.стойкой, с кронштейном переносным, спинки пластиковые)</t>
  </si>
  <si>
    <t>с1131м/1П.с2004/2456789             ,с2131м/1П</t>
  </si>
  <si>
    <t>"Здоровье-1"                                                                       (с ограждениями, инфуз.стойкой, с рамой Балканского, спинки пластиковые)</t>
  </si>
  <si>
    <t>с1129м/2П</t>
  </si>
  <si>
    <t>ИЯУБ23.19.00.00.000-01</t>
  </si>
  <si>
    <t>"Здоровье-2"                                                                       (с ограждениями, инфуз.стойкой, с рамой Балканского, спинки пластиковые)</t>
  </si>
  <si>
    <t>с1130м/2П</t>
  </si>
  <si>
    <t>ИЯУБ22.19.00.00.000-01</t>
  </si>
  <si>
    <t>"Здоровье-3"                                                                       (с ограждениями, инфуз.стойкой, с рамой Балканского, спинки пластиковые)</t>
  </si>
  <si>
    <t>с1131м/2П</t>
  </si>
  <si>
    <t>ИЯУБ16.19.00.00.000-01</t>
  </si>
  <si>
    <t>Кровать медицинская "Юнова-4Г" с гидроприводом приводом (с матрацем, с кронштейном переставной, спинки  пластиковые)</t>
  </si>
  <si>
    <t>с1170/1П</t>
  </si>
  <si>
    <t>ИЯУБ15.19.00.00.00.000</t>
  </si>
  <si>
    <t>ТУ ВУ  700049597.048-2020</t>
  </si>
  <si>
    <t>Кровать медицинская "Юнова-4Г" с гидроприводом приводом (с матрацем, с рамой Балканского, спинки  пластиковые)</t>
  </si>
  <si>
    <t>с1170/2П</t>
  </si>
  <si>
    <t>ИЯУБ15.19.00.00.00.000-01</t>
  </si>
  <si>
    <t>Кровать медицинская "Юнова-4Э" с электрическим приводом (с матрацем, с кронштейном переставным, спинки  пластиковые)</t>
  </si>
  <si>
    <t>с1097м/1П, с1606м/1П,                           с1606/2456789</t>
  </si>
  <si>
    <t>ИЯУБ30.18.00.00.00.000-02</t>
  </si>
  <si>
    <t>Кровать медицинская "Юнова-4Э" с электрическим приводом (с матрацем, с рамой Балконского, спинки  пластиковые)</t>
  </si>
  <si>
    <t>с1097/2П, с1606м/2П</t>
  </si>
  <si>
    <t xml:space="preserve">Кровать медицинская  "Ирма"  </t>
  </si>
  <si>
    <t>с1098м</t>
  </si>
  <si>
    <t>ИЯУБ37.19.00.000</t>
  </si>
  <si>
    <t>ТУ ВУ  700049597.039-2010</t>
  </si>
  <si>
    <t>с1098м(EL)</t>
  </si>
  <si>
    <r>
      <t>Кровать медиц."Вест 900"</t>
    </r>
    <r>
      <rPr>
        <sz val="11"/>
        <color theme="1"/>
        <rFont val="Arial Cyr"/>
        <charset val="204"/>
      </rPr>
      <t>(без опций,на  подножниках)</t>
    </r>
  </si>
  <si>
    <t xml:space="preserve"> с1127м </t>
  </si>
  <si>
    <t>ИЯУБ18.19.00.000</t>
  </si>
  <si>
    <t xml:space="preserve"> с1127м (EL)</t>
  </si>
  <si>
    <r>
      <t>Кровать медиц."Вест 900"</t>
    </r>
    <r>
      <rPr>
        <sz val="11"/>
        <color theme="1"/>
        <rFont val="Arial Cyr"/>
        <charset val="204"/>
      </rPr>
      <t>(без опций,на колесах )</t>
    </r>
  </si>
  <si>
    <t>с1128м</t>
  </si>
  <si>
    <t>ИЯУБ16.19.00.000</t>
  </si>
  <si>
    <t>с1128м(EL)</t>
  </si>
  <si>
    <r>
      <t xml:space="preserve">Кровать медиц."Вест 900"                                      </t>
    </r>
    <r>
      <rPr>
        <sz val="11"/>
        <color theme="1"/>
        <rFont val="Arial Cyr"/>
        <charset val="204"/>
      </rPr>
      <t>(с  ограждениями,инфуз.стойкой,полкой  на подножниках)</t>
    </r>
  </si>
  <si>
    <t>с1127м/1</t>
  </si>
  <si>
    <t>с1127м/1(EL)</t>
  </si>
  <si>
    <r>
      <t xml:space="preserve">Кровать медиц."Вест 900"                                    </t>
    </r>
    <r>
      <rPr>
        <sz val="11"/>
        <color theme="1"/>
        <rFont val="Arial Cyr"/>
        <charset val="204"/>
      </rPr>
      <t>(с  ограждениями,инфуз.стойкой,полкой  на колесах)</t>
    </r>
  </si>
  <si>
    <t>с1128м/1</t>
  </si>
  <si>
    <r>
      <t xml:space="preserve">Кровать медиц."Вест 900"                                          </t>
    </r>
    <r>
      <rPr>
        <sz val="11"/>
        <color theme="1"/>
        <rFont val="Arial Cyr"/>
        <charset val="204"/>
      </rPr>
      <t>(с  ограждениями,инфуз.стойкой,полкой  на колесах)</t>
    </r>
  </si>
  <si>
    <t>с1128м/1(EL)</t>
  </si>
  <si>
    <r>
      <t xml:space="preserve">Кровать медиц."Норд 900"                                 </t>
    </r>
    <r>
      <rPr>
        <sz val="11"/>
        <color theme="1"/>
        <rFont val="Arial Cyr"/>
        <charset val="204"/>
      </rPr>
      <t>(без опций,на  подножниках)</t>
    </r>
  </si>
  <si>
    <t>с1125м</t>
  </si>
  <si>
    <t>ИЯУБ19.19.00.000</t>
  </si>
  <si>
    <r>
      <t>Кровать медиц."Норд 900"</t>
    </r>
    <r>
      <rPr>
        <sz val="11"/>
        <color theme="1"/>
        <rFont val="Arial Cyr"/>
        <charset val="204"/>
      </rPr>
      <t>(без опций,на  подножниках)</t>
    </r>
  </si>
  <si>
    <t>с1125м(EL)</t>
  </si>
  <si>
    <r>
      <t>Кровать медиц."Норд 900"</t>
    </r>
    <r>
      <rPr>
        <sz val="11"/>
        <color theme="1"/>
        <rFont val="Arial Cyr"/>
        <charset val="204"/>
      </rPr>
      <t>(без опций,на  колесах)</t>
    </r>
  </si>
  <si>
    <t xml:space="preserve"> с1126м </t>
  </si>
  <si>
    <r>
      <t xml:space="preserve">Кровать медиц."Норд 900"                                    </t>
    </r>
    <r>
      <rPr>
        <sz val="11"/>
        <color theme="1"/>
        <rFont val="Arial Cyr"/>
        <charset val="204"/>
      </rPr>
      <t>(без опций,на  колесах)</t>
    </r>
  </si>
  <si>
    <t xml:space="preserve"> с1126м (EL)</t>
  </si>
  <si>
    <r>
      <t xml:space="preserve">Кровать медиц."Норд 900"                                     </t>
    </r>
    <r>
      <rPr>
        <sz val="11"/>
        <color theme="1"/>
        <rFont val="Arial Cyr"/>
        <charset val="204"/>
      </rPr>
      <t xml:space="preserve">(с  ограждениями,инфуз.стойкой,полкой  на подножниках)                                   </t>
    </r>
  </si>
  <si>
    <t>с1125м/1</t>
  </si>
  <si>
    <r>
      <t xml:space="preserve">Кровать медиц."Норд 900"                                                </t>
    </r>
    <r>
      <rPr>
        <sz val="11"/>
        <color theme="1"/>
        <rFont val="Arial Cyr"/>
        <charset val="204"/>
      </rPr>
      <t>(с  ограждениями,инфуз.стойкой,полкой  на подножниках)</t>
    </r>
  </si>
  <si>
    <t>с1125м/1(EL)</t>
  </si>
  <si>
    <r>
      <t xml:space="preserve">Кровать медиц."Норд 900"                              </t>
    </r>
    <r>
      <rPr>
        <sz val="11"/>
        <color theme="1"/>
        <rFont val="Arial Cyr"/>
        <charset val="204"/>
      </rPr>
      <t>(с  ограждениями,инфуз.стойкой,полкой  на колесах)</t>
    </r>
  </si>
  <si>
    <t>с1126м/1</t>
  </si>
  <si>
    <r>
      <t xml:space="preserve">Кровать медиц."Норд 900"                                             </t>
    </r>
    <r>
      <rPr>
        <sz val="11"/>
        <color theme="1"/>
        <rFont val="Arial Cyr"/>
        <charset val="204"/>
      </rPr>
      <t>(с  ограждениями,инфуз.стойкой,полкой  на колесах)</t>
    </r>
  </si>
  <si>
    <t>с1126м/1(EL)</t>
  </si>
  <si>
    <t>Кровати медицинские( с матрацем)  детские</t>
  </si>
  <si>
    <r>
      <t xml:space="preserve">Кровать медицинская детская </t>
    </r>
    <r>
      <rPr>
        <sz val="14"/>
        <color theme="1"/>
        <rFont val="Arial Cyr"/>
        <charset val="204"/>
      </rPr>
      <t xml:space="preserve">"Малютка" </t>
    </r>
    <r>
      <rPr>
        <sz val="11"/>
        <color theme="1"/>
        <rFont val="Arial Cyr"/>
        <charset val="204"/>
      </rPr>
      <t xml:space="preserve">от 0 до 2х лет  </t>
    </r>
  </si>
  <si>
    <t>с1175м,с2002,с2175м</t>
  </si>
  <si>
    <t>ИЯУБ42.19.00.000</t>
  </si>
  <si>
    <r>
      <t xml:space="preserve">Кровать медицинская детская </t>
    </r>
    <r>
      <rPr>
        <sz val="14"/>
        <color theme="1"/>
        <rFont val="Arial Cyr"/>
        <charset val="204"/>
      </rPr>
      <t>"Анюта</t>
    </r>
    <r>
      <rPr>
        <sz val="12"/>
        <color theme="1"/>
        <rFont val="Arial Cyr"/>
        <charset val="204"/>
      </rPr>
      <t>" от  2х до5 лет (без опций,на подножниках)</t>
    </r>
  </si>
  <si>
    <t>с1132мп</t>
  </si>
  <si>
    <t>ИЯУБ25.19.00.000</t>
  </si>
  <si>
    <r>
      <t xml:space="preserve">Кровать медицинская детская </t>
    </r>
    <r>
      <rPr>
        <sz val="14"/>
        <color theme="1"/>
        <rFont val="Arial Cyr"/>
        <charset val="204"/>
      </rPr>
      <t>"Анюта</t>
    </r>
    <r>
      <rPr>
        <sz val="12"/>
        <color theme="1"/>
        <rFont val="Arial Cyr"/>
        <charset val="204"/>
      </rPr>
      <t>" от  2х до5 лет  (с барьерами боковыми,инфуз.стойкой,полкой,рамой Балканского,на подножниках)</t>
    </r>
  </si>
  <si>
    <t>с1132мп/2</t>
  </si>
  <si>
    <r>
      <t xml:space="preserve">Кровать медицинская детская </t>
    </r>
    <r>
      <rPr>
        <sz val="14"/>
        <color theme="1"/>
        <rFont val="Arial Cyr"/>
        <charset val="204"/>
      </rPr>
      <t>"Анюта</t>
    </r>
    <r>
      <rPr>
        <sz val="12"/>
        <color theme="1"/>
        <rFont val="Arial Cyr"/>
        <charset val="204"/>
      </rPr>
      <t>" от  2х до5 лет (без опций,на колесах)</t>
    </r>
  </si>
  <si>
    <t>с1132мк</t>
  </si>
  <si>
    <r>
      <t xml:space="preserve">Кровать медицинская детская </t>
    </r>
    <r>
      <rPr>
        <sz val="14"/>
        <color theme="1"/>
        <rFont val="Arial Cyr"/>
        <charset val="204"/>
      </rPr>
      <t>"Анюта</t>
    </r>
    <r>
      <rPr>
        <sz val="12"/>
        <color theme="1"/>
        <rFont val="Arial Cyr"/>
        <charset val="204"/>
      </rPr>
      <t>" от  2х до5 лет (спинки щит ДСП(без опций,на колесах)</t>
    </r>
  </si>
  <si>
    <t>с1267мк</t>
  </si>
  <si>
    <t>аукцион</t>
  </si>
  <si>
    <r>
      <t xml:space="preserve">Кровать медицинская детская </t>
    </r>
    <r>
      <rPr>
        <sz val="14"/>
        <color theme="1"/>
        <rFont val="Arial Cyr"/>
        <charset val="204"/>
      </rPr>
      <t>"Анюта</t>
    </r>
    <r>
      <rPr>
        <sz val="12"/>
        <color theme="1"/>
        <rFont val="Arial Cyr"/>
        <charset val="204"/>
      </rPr>
      <t>" от  2х до5 лет  (спинки щит ДСП,с барьерами боковыми,инфуз.стойкой,полкой,   кронштейном переставным,на колесах)    ***по заявке</t>
    </r>
  </si>
  <si>
    <t>с1267мк/1</t>
  </si>
  <si>
    <r>
      <t xml:space="preserve">Кровать медицинская детская </t>
    </r>
    <r>
      <rPr>
        <sz val="14"/>
        <color theme="1"/>
        <rFont val="Arial Cyr"/>
        <charset val="204"/>
      </rPr>
      <t>"Анюта</t>
    </r>
    <r>
      <rPr>
        <sz val="12"/>
        <color theme="1"/>
        <rFont val="Arial Cyr"/>
        <charset val="204"/>
      </rPr>
      <t>" от  2х до5 лет  (с барьерами боковыми,инфуз.стойкой,полкой,кронштейном переставным,на колесах)</t>
    </r>
  </si>
  <si>
    <t>с1132мк/1</t>
  </si>
  <si>
    <r>
      <t xml:space="preserve">Кровать медицинская детская </t>
    </r>
    <r>
      <rPr>
        <sz val="14"/>
        <color theme="1"/>
        <rFont val="Arial Cyr"/>
        <charset val="204"/>
      </rPr>
      <t>"Анюта</t>
    </r>
    <r>
      <rPr>
        <sz val="12"/>
        <color theme="1"/>
        <rFont val="Arial Cyr"/>
        <charset val="204"/>
      </rPr>
      <t>" от  2х до5 лет  (с барьерами боковыми,инфуз.стойкой,полкой,рамой Балканского,на колесах)</t>
    </r>
  </si>
  <si>
    <t>с1132мк/2</t>
  </si>
  <si>
    <t>Стойка инфузионная ( на подножниках)</t>
  </si>
  <si>
    <t>с1196</t>
  </si>
  <si>
    <t>ИЯУБ30.19.00.000</t>
  </si>
  <si>
    <t>ТУ ВУ  700049597.051-2021</t>
  </si>
  <si>
    <t>Стойка инфузионная (на роликовых опорах)</t>
  </si>
  <si>
    <t>с1197</t>
  </si>
  <si>
    <t>ИЯУБ30.19.00.000-01</t>
  </si>
  <si>
    <t>Ширма медицинская 1-на секционная (на подножниках ,полотно клеенка)</t>
  </si>
  <si>
    <t>с1254к</t>
  </si>
  <si>
    <t>ИЯУБ26.20.00.000</t>
  </si>
  <si>
    <t>ТУ ВУ  700049597.050-2021</t>
  </si>
  <si>
    <t>Ширма медицинская 1-на секционная (на роликах ,полотно клеенка)</t>
  </si>
  <si>
    <t>с1232к</t>
  </si>
  <si>
    <t>Ширма медицинская 2-х секционная (на роликах ,полотно клеенка)</t>
  </si>
  <si>
    <t>с1251к</t>
  </si>
  <si>
    <t>ИЯУБ43.20.00.000</t>
  </si>
  <si>
    <t>Ширма медицинская 3х секционная (на подножниках ,полотно клеенка)</t>
  </si>
  <si>
    <t>с1252к</t>
  </si>
  <si>
    <t>ИЯУБ2.21.00.000</t>
  </si>
  <si>
    <t>Ширма медицинская 3-х секционная(на роликах ,полотно клеенка)</t>
  </si>
  <si>
    <t>с1253к</t>
  </si>
  <si>
    <t>ИЯУБ44.20.00.000</t>
  </si>
  <si>
    <t>Ширма медицинская 1-х секционная (на подножниках, основание плита из полистирола)</t>
  </si>
  <si>
    <t>с1254п</t>
  </si>
  <si>
    <t>ИЯУБ26.20.00.000-01</t>
  </si>
  <si>
    <t>Ширма медицинская 1-х секционная (на роликах,основание плита из полистирола)</t>
  </si>
  <si>
    <t>с1232п</t>
  </si>
  <si>
    <t>Ширма медицинская 2-х секционная(на роликах,основание плита из полистирола)</t>
  </si>
  <si>
    <t>с1251п</t>
  </si>
  <si>
    <t>ИЯУБ44.20.00.000-01</t>
  </si>
  <si>
    <t>Ширма медицинская 3-х секционная (на подножниках,основание плита из полистирола)</t>
  </si>
  <si>
    <t>с1252п</t>
  </si>
  <si>
    <t>ИЯУБ2.21.00.000-01</t>
  </si>
  <si>
    <t>Ширма медицинская 3-х секционная (на роликах,основание плита из полистирола)</t>
  </si>
  <si>
    <t>с1253п</t>
  </si>
  <si>
    <t xml:space="preserve">Каталки медицинские </t>
  </si>
  <si>
    <t>Каталка медицинская ( с матрацем  несъемное ложе,ограждения боковые, колеса ф150мм</t>
  </si>
  <si>
    <t>с2000/2</t>
  </si>
  <si>
    <t>ИЯУБ18.22-02</t>
  </si>
  <si>
    <t>Каталка медицинская ( с матрацем  несъемное ложе,ограждения боковые,стойка инфузионная, колеса ф150мм</t>
  </si>
  <si>
    <t>с2000/1</t>
  </si>
  <si>
    <t>ИЯУБ18.22-01</t>
  </si>
  <si>
    <t>Каталка медицинская ( с матрацем  несъемное ложе,ограждения боковые,стойка инфузионная,крепления  конечностей тела, колеса ф150мм</t>
  </si>
  <si>
    <t>с2000</t>
  </si>
  <si>
    <t>ИЯУБ18.22</t>
  </si>
  <si>
    <t>Каталка медицинская ( с матрацем  несъемное ложе,ограждения боковые колеса ф200мм</t>
  </si>
  <si>
    <t>с2000/5</t>
  </si>
  <si>
    <t>ИЯУБ18.22-05</t>
  </si>
  <si>
    <t>Каталка медицинская ( с матрацем  несъемное ложе,ограждения боковые,стойка инфузионная, колеса ф200мм</t>
  </si>
  <si>
    <t>с2000/4</t>
  </si>
  <si>
    <t>ИЯУБ18.22-04</t>
  </si>
  <si>
    <t>Каталка медицинская ( с матрацем  несъемное ложе,ограждения боковые,стойка инфузионная,крепления  конечностей тела, колеса ф200мм</t>
  </si>
  <si>
    <t>с2000/3</t>
  </si>
  <si>
    <t>ИЯУБ18.22-03</t>
  </si>
  <si>
    <t>Каталка медицинская( с матрацем,крепления конечностей тела, колеса ф160м))</t>
  </si>
  <si>
    <t>с1319/160</t>
  </si>
  <si>
    <t>ИЯУБ34.21.00.00.000-01</t>
  </si>
  <si>
    <t>Каталка медицинская( с матрацем,  колеса ф200мм)</t>
  </si>
  <si>
    <t>с1320/200,с1320/200с</t>
  </si>
  <si>
    <t>Каталка медицинская( с матрацем,, ограждения боковые,стойка инфузионная, колеса ф150мм)  с гидроприводом</t>
  </si>
  <si>
    <t>с1318/2</t>
  </si>
  <si>
    <t>ИЯУБ36.21.00.00.000</t>
  </si>
  <si>
    <t xml:space="preserve">Каталка медицинская( с матрацем,крепления конечностей тела, огаждения боковые,стойка инфузионная, колеса ф150мм)) с гидроприводом </t>
  </si>
  <si>
    <t>с1318/1. с2001/23456</t>
  </si>
  <si>
    <t>Кушетки,Банкетки медицинские</t>
  </si>
  <si>
    <t>Кушетка медицинская</t>
  </si>
  <si>
    <t xml:space="preserve">с419, с419с, с419к </t>
  </si>
  <si>
    <t>ИЯУБ26.09.00.000</t>
  </si>
  <si>
    <t>ТУ РБ 700049597.040-2010</t>
  </si>
  <si>
    <t xml:space="preserve">с1174, с1174с, с1174к </t>
  </si>
  <si>
    <t>ИЯУБ11.20.00.000</t>
  </si>
  <si>
    <t>Банкетка   2-х местная  без спинки медицинская</t>
  </si>
  <si>
    <t>с1697</t>
  </si>
  <si>
    <t>ИЯУБ16.24.00.000</t>
  </si>
  <si>
    <t>ТУ ВУ  700049597.059-2024</t>
  </si>
  <si>
    <t>нов вид</t>
  </si>
  <si>
    <t>Банкетка   3-х местная  со спинкой медицинская</t>
  </si>
  <si>
    <t>с1698с</t>
  </si>
  <si>
    <t>ИЯУБ17.24.00.000</t>
  </si>
  <si>
    <t>с1699</t>
  </si>
  <si>
    <t>ИЯУБ17.24.-01</t>
  </si>
  <si>
    <t>Банкетка со спинкой  медицинская</t>
  </si>
  <si>
    <t xml:space="preserve">с1193, с1193с,  с1193к </t>
  </si>
  <si>
    <t>ИЯУБ12.20.00.000</t>
  </si>
  <si>
    <t>Банкетка   3-х местная  медицинская</t>
  </si>
  <si>
    <t>с421н,с421нс, с421нк</t>
  </si>
  <si>
    <t>ИЯУБ24.09.00.000</t>
  </si>
  <si>
    <t>Банкетка   металлическая медицинская</t>
  </si>
  <si>
    <t>с1194</t>
  </si>
  <si>
    <t>ИЯУБ44.19.00.000</t>
  </si>
  <si>
    <t>УТВЕРЖДАЮ:</t>
  </si>
  <si>
    <t>Директора ОАО "Ольса"</t>
  </si>
  <si>
    <t>Е.Э. Богданович</t>
  </si>
  <si>
    <t xml:space="preserve">  "        "    </t>
  </si>
  <si>
    <t>2026 год.</t>
  </si>
  <si>
    <t xml:space="preserve">ПРЕЙСКУРАНТ РОЗНИЧНЫХ  ЦЕН </t>
  </si>
  <si>
    <t>№ 09/А от  01.09.2026 года</t>
  </si>
  <si>
    <t>на продукцию, производимую ОАО "Ольса"</t>
  </si>
  <si>
    <t>Цены указаны на условиях FCA</t>
  </si>
  <si>
    <t>с 01.09.2026 г.</t>
  </si>
  <si>
    <t>Наименование изделий</t>
  </si>
  <si>
    <t xml:space="preserve">1. </t>
  </si>
  <si>
    <t xml:space="preserve"> ПОТРЕБИТЕЛЬСКИЕ ТОВАРЫ</t>
  </si>
  <si>
    <t>1.1</t>
  </si>
  <si>
    <t>Электронасос бытовой   "Ручеек-Техноприбор-1" без шланга, с питающим проводом</t>
  </si>
  <si>
    <t>10 м         арт. 14С.01.1956., арт. 19С.01.1956</t>
  </si>
  <si>
    <t>15м          арт. 14С.02.1956., арт 19С.02.1956</t>
  </si>
  <si>
    <t>25 м         арт. 14С.03.1956., арт. 19С.03.1956</t>
  </si>
  <si>
    <t>40 м         арт. 14С.04.1956., арт 19С.04.1956</t>
  </si>
  <si>
    <t>1.2</t>
  </si>
  <si>
    <t xml:space="preserve">Электронасос бытовой   "Ручеек-Техноприбор-1М" </t>
  </si>
  <si>
    <t>10 м         арт. 14С.05.1956., арт. 19С.05.1956</t>
  </si>
  <si>
    <t>15м          арт. 14С.06.1956., арт. 19С.06.1956</t>
  </si>
  <si>
    <t>25 м         арт. 14С.07.1956., арт. 19С.07.1956</t>
  </si>
  <si>
    <t>40 м         арт. 14С.08.1956., арт. 19С.08.1956</t>
  </si>
  <si>
    <t>1.3</t>
  </si>
  <si>
    <t xml:space="preserve">Электронасос бытовой   "Ручеек-Техноприбор-1"  </t>
  </si>
  <si>
    <t>10 м         арт. 18С.01.1956.</t>
  </si>
  <si>
    <t>15м          арт. 18С.02.1956.</t>
  </si>
  <si>
    <t>25 м         арт. 18С.03.1956.</t>
  </si>
  <si>
    <t>40 м         арт. 18С.04.1956.</t>
  </si>
  <si>
    <t>1.4</t>
  </si>
  <si>
    <t xml:space="preserve">Электронасос бытовой   "Ручеек-Техноприбор-1М"  </t>
  </si>
  <si>
    <t>10 м         арт. 18С.05.1956.</t>
  </si>
  <si>
    <t>15м          арт. 18С.06.1956.</t>
  </si>
  <si>
    <t>25 м         арт. 18С.07.1956.</t>
  </si>
  <si>
    <t>40 м         арт. 18С.08.1956.</t>
  </si>
  <si>
    <t xml:space="preserve">Электронасос бытовой   "Ручеек-Техноприбор-1" </t>
  </si>
  <si>
    <t>10 м         арт. 25С.01.1956</t>
  </si>
  <si>
    <t>15м          арт. 25С.02.1956</t>
  </si>
  <si>
    <t>25 м         арт. 25С.03.1956</t>
  </si>
  <si>
    <t>40 м         арт. 25С.04.1956</t>
  </si>
  <si>
    <t>10 м         арт. 25С.05.1956</t>
  </si>
  <si>
    <t>15м          арт. 25С.06.1956</t>
  </si>
  <si>
    <t>25 м         арт. 25С.07.1956</t>
  </si>
  <si>
    <t>40 м         арт. 25С.08.1956.</t>
  </si>
  <si>
    <t xml:space="preserve">Электронасос бытовой   "Ручеек ПРО"   </t>
  </si>
  <si>
    <t>10 м         арт. 26С.01.1956</t>
  </si>
  <si>
    <t>10 м         арт. 27С.01.1956</t>
  </si>
  <si>
    <t>15м          арт. 27С.02.1956</t>
  </si>
  <si>
    <t>25 м         арт. 27С.03.1956</t>
  </si>
  <si>
    <t>40 м         арт. 27С.04.1956</t>
  </si>
  <si>
    <t>1.5</t>
  </si>
  <si>
    <t>10 м         арт. 27С.05.1956</t>
  </si>
  <si>
    <t>15м          арт. 27С.06.1956</t>
  </si>
  <si>
    <t>25 м         арт. 27С.07.1956</t>
  </si>
  <si>
    <t>40 м         арт. 27С.08.1956.</t>
  </si>
  <si>
    <t>Начальник ОМиС</t>
  </si>
  <si>
    <t>С.В. Катусов</t>
  </si>
  <si>
    <t>Е.О. Доморацкая</t>
  </si>
  <si>
    <t xml:space="preserve">        ПРЕЙСКУРАНТ РОЗНИЧНЫХ ОТПУСКНЫХ ЦЕН        </t>
  </si>
  <si>
    <t>на запасные части</t>
  </si>
  <si>
    <t>09/А от  01.09.2026 года</t>
  </si>
  <si>
    <t>с  01.09.2026 г.</t>
  </si>
  <si>
    <t xml:space="preserve">Розничная  цена с НДС      </t>
  </si>
  <si>
    <t>Амортизатор АМЕ 6.409.004</t>
  </si>
  <si>
    <t>Амортизатор АМЕ 6.409.002</t>
  </si>
  <si>
    <t>Вибратор АМЕ 5.125.001</t>
  </si>
  <si>
    <t>Винт ГОСТ 1491-80 М6х22 (за 4 шт.)</t>
  </si>
  <si>
    <t>Втулка АМЕ 8.220.012</t>
  </si>
  <si>
    <t>Втулка АМЕ 8.220.011</t>
  </si>
  <si>
    <t>Гайка М8 ГОСТ5915; ГОСТ5927</t>
  </si>
  <si>
    <t>Гайка М12х1,25 ГОСТ 5915; ГОСТ 5927</t>
  </si>
  <si>
    <t>Гайка М6 ГОСТ 5915</t>
  </si>
  <si>
    <t>Диафрагма АМЕ 8.220.015</t>
  </si>
  <si>
    <t>Клапан АМЕ 7.140.002</t>
  </si>
  <si>
    <t>Корпус АМЕ 8.020.005</t>
  </si>
  <si>
    <t>Корпус АМЕ 8.020.011</t>
  </si>
  <si>
    <t>Крышка ИЯУБ 1.13.01.01.000 (10м)</t>
  </si>
  <si>
    <t>Крышка ИЯУБ 1.13.01.01.000-01 (15м)</t>
  </si>
  <si>
    <t>Крышка ИЯУБ 1.13.01.01.000-02 (25м)</t>
  </si>
  <si>
    <t>Крышка ИЯУБ 1.13.01.01.000-03 (40м)</t>
  </si>
  <si>
    <t>Крышка ИЯУБ 2.13.01.01.000 (10м)</t>
  </si>
  <si>
    <t>Крышка ИЯУБ 2.13.01.01.000-01 (15м)</t>
  </si>
  <si>
    <t>Крышка ИЯУБ 2.13.01.01.000-02 (25м)</t>
  </si>
  <si>
    <t>Крышка ИЯУБ 2.13.01.01.000-03 (40м)</t>
  </si>
  <si>
    <t>Поршень АМЕ 7.014.000</t>
  </si>
  <si>
    <t>Шайба АМЕ 8.942.005</t>
  </si>
  <si>
    <t>Шайба ГОСТ 6958.8.01</t>
  </si>
  <si>
    <t>Шайба АМЕ 8.942.015 (за 4 шт)</t>
  </si>
  <si>
    <t>Шайба АМЕ 8.942.015-01 (за 4 шт.)</t>
  </si>
  <si>
    <t>Шайба АМЕ 8.942.015-02 (за 4 шт.)</t>
  </si>
  <si>
    <t>Шайба АМЕ 8.942.015-03( за 4 шт.)</t>
  </si>
  <si>
    <t>Шайба КР 60.93.01.011-03 (за 4 шт.)</t>
  </si>
  <si>
    <t>Шайба АМЕ 8.942.031</t>
  </si>
  <si>
    <t>Шайба 6 ГОСТ 6402 (за 4 шт.)</t>
  </si>
  <si>
    <t>Якорь АМЕ 6.665.002</t>
  </si>
  <si>
    <t>Регулировка электронасоса</t>
  </si>
  <si>
    <t>Втулка АМЕ8.223.068</t>
  </si>
  <si>
    <t>Шайба АМЕ 8.942.034</t>
  </si>
  <si>
    <t>Шайба КР 60.93.01.011-04 (за 4 шт)</t>
  </si>
  <si>
    <t>Втулка АМЕ 8.220.052</t>
  </si>
  <si>
    <t>Винт М8х40</t>
  </si>
  <si>
    <t>Комплект для ремонта ИЯУБ 1.13.20.000</t>
  </si>
  <si>
    <t>Крышка ИЯУБ 1.13.01.01.000-04 (10м)</t>
  </si>
  <si>
    <t>Крышка ИЯУБ 1.13.01.01.000-05 (15м)</t>
  </si>
  <si>
    <t>Крышка ИЯУБ 1.13.01.01.000-06 (25м)</t>
  </si>
  <si>
    <t>Крышка ИЯУБ 1.13.01.01.000-07 (40м)</t>
  </si>
  <si>
    <t>Крышка ИЯУБ 1.13.01.01.000-08 (10м)</t>
  </si>
  <si>
    <t>Крышка ИЯУБ 1.13.01.01.000-09 (15м)</t>
  </si>
  <si>
    <t>Крышка ИЯУБ 1.13.01.01.000-10 (25м)</t>
  </si>
  <si>
    <t>Крышка ИЯУБ 1.13.01.01.000-11 (40м)</t>
  </si>
  <si>
    <t>Крышка ИЯУБ 2.13.01.01.000-04 (10м)</t>
  </si>
  <si>
    <t>Крышка ИЯУБ 2.13.01.01.000-05 (15м)</t>
  </si>
  <si>
    <t>Крышка ИЯУБ 2.13.01.01.000-06 (25м)</t>
  </si>
  <si>
    <t>Крышка ИЯУБ 2.13.01.01.000-07 (40м)</t>
  </si>
  <si>
    <t>Крышка ИЯУБ 2.13.01.01.000-08 (10м)</t>
  </si>
  <si>
    <t>Крышка ИЯУБ 2.13.01.01.000-09 (15м)</t>
  </si>
  <si>
    <t>Крышка ИЯУБ 2.13.01.01.000-10 (25м)</t>
  </si>
  <si>
    <t>Крышка ИЯУБ 2.13.01.01.000-11 (40м)</t>
  </si>
  <si>
    <t>на продукцию под торговой маркой "OLSA"</t>
  </si>
  <si>
    <t>Свободная отпускная цена без НДС</t>
  </si>
  <si>
    <t>Ставка  НДС в %</t>
  </si>
  <si>
    <t xml:space="preserve">Свободная отпускная цена с НДС      </t>
  </si>
  <si>
    <t>1.</t>
  </si>
  <si>
    <t>Дренажный насос "Ручеек ДН 250"</t>
  </si>
  <si>
    <t>2.</t>
  </si>
  <si>
    <t>Дренажный насос "Ручеек ДН 400"</t>
  </si>
  <si>
    <t>3.</t>
  </si>
  <si>
    <t>Дренажный насос "Ручеек ДН 750"</t>
  </si>
  <si>
    <t>4.</t>
  </si>
  <si>
    <t>Дренажный насос "Ручеек ДН 900"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</si>
</sst>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_-* #,##0.0_-;\-* #,##0.0_-;_-* &quot;-&quot;??_-;_-@_-"/>
    <numFmt numFmtId="167" formatCode="_-* #,##0.000_-;\-* #,##0.000_-;_-* &quot;-&quot;??_-;_-@_-"/>
    <numFmt numFmtId="168" formatCode="_-* #,##0_-;\-* #,##0_-;_-* &quot;-&quot;??_-;_-@_-"/>
    <numFmt numFmtId="169" formatCode="_-* #,##0.00_р_._-;\-* #,##0.00_р_._-;_-* &quot;-&quot;??_р_._-;_-@_-"/>
    <numFmt numFmtId="170" formatCode="#,##0_р_.;[Red]#,##0_р_."/>
    <numFmt numFmtId="171" formatCode="_-* #,##0_р_._-;\-* #,##0_р_._-;_-* &quot;-&quot;_р_._-;_-@_-"/>
    <numFmt numFmtId="172" formatCode="#,##0.00_р_.;[Red]#,##0.00_р_."/>
    <numFmt numFmtId="173" formatCode="_-* #,##0.00_р_._-;\-* #,##0.00_р_._-;_-* &quot;-&quot;_р_._-;_-@_-"/>
  </numFmts>
  <fonts count="10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9"/>
      <name val="Arial Cyr"/>
      <charset val="204"/>
    </font>
    <font>
      <sz val="8"/>
      <name val="Arial Cyr"/>
      <family val="2"/>
      <charset val="204"/>
    </font>
    <font>
      <b/>
      <sz val="9"/>
      <name val="Arial Cyr"/>
      <charset val="204"/>
    </font>
    <font>
      <b/>
      <sz val="10"/>
      <name val="Arial Cyr"/>
      <family val="2"/>
      <charset val="204"/>
    </font>
    <font>
      <b/>
      <i/>
      <sz val="16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4"/>
      <name val="Arial Cyr"/>
      <charset val="204"/>
    </font>
    <font>
      <b/>
      <sz val="11"/>
      <name val="Arial Cyr"/>
      <family val="2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i/>
      <sz val="14"/>
      <name val="Arial Cyr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4"/>
      <color theme="1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sz val="8"/>
      <color theme="1"/>
      <name val="Arial Cyr"/>
      <charset val="204"/>
    </font>
    <font>
      <b/>
      <sz val="14"/>
      <color theme="1"/>
      <name val="Arial"/>
      <family val="2"/>
      <charset val="204"/>
    </font>
    <font>
      <b/>
      <sz val="14"/>
      <color theme="1"/>
      <name val="Arial Cyr"/>
      <charset val="204"/>
    </font>
    <font>
      <sz val="8"/>
      <color theme="1"/>
      <name val="Arial Cyr"/>
      <family val="2"/>
      <charset val="204"/>
    </font>
    <font>
      <b/>
      <sz val="11"/>
      <color theme="1"/>
      <name val="Arial Cyr"/>
      <family val="2"/>
      <charset val="204"/>
    </font>
    <font>
      <b/>
      <sz val="8"/>
      <color theme="1"/>
      <name val="Arial Cyr"/>
      <family val="2"/>
      <charset val="204"/>
    </font>
    <font>
      <b/>
      <sz val="11"/>
      <color theme="1"/>
      <name val="Arial Cyr"/>
      <charset val="204"/>
    </font>
    <font>
      <b/>
      <sz val="8"/>
      <color theme="1"/>
      <name val="Arial Cyr"/>
      <charset val="204"/>
    </font>
    <font>
      <sz val="9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b/>
      <sz val="9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color rgb="FFFF0000"/>
      <name val="Arial Cyr"/>
      <charset val="204"/>
    </font>
    <font>
      <sz val="12"/>
      <color theme="1"/>
      <name val="Arial Cyr"/>
      <charset val="204"/>
    </font>
    <font>
      <sz val="14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2"/>
      <name val="Arial Cyr"/>
      <family val="2"/>
      <charset val="204"/>
    </font>
    <font>
      <sz val="16"/>
      <color theme="0"/>
      <name val="Arial Cyr"/>
      <charset val="204"/>
    </font>
    <font>
      <sz val="16"/>
      <name val="Arial Cyr"/>
      <charset val="204"/>
    </font>
    <font>
      <sz val="8"/>
      <name val="Arial"/>
      <family val="2"/>
    </font>
    <font>
      <sz val="12"/>
      <name val="Arial Cyr"/>
      <charset val="204"/>
    </font>
    <font>
      <b/>
      <i/>
      <sz val="16"/>
      <name val="Arial Cyr"/>
      <family val="2"/>
      <charset val="204"/>
    </font>
    <font>
      <sz val="16"/>
      <name val="Arial Cyr"/>
      <family val="2"/>
      <charset val="204"/>
    </font>
    <font>
      <sz val="11"/>
      <name val="Arial Cyr"/>
      <charset val="204"/>
    </font>
    <font>
      <b/>
      <i/>
      <sz val="18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8"/>
      <name val="Arial Cyr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b/>
      <i/>
      <sz val="11"/>
      <name val="Arial Cyr"/>
      <charset val="204"/>
    </font>
    <font>
      <b/>
      <sz val="14"/>
      <color rgb="FFFF0000"/>
      <name val="Arial"/>
      <family val="2"/>
      <charset val="204"/>
    </font>
    <font>
      <i/>
      <sz val="14"/>
      <name val="Arial Cyr"/>
      <family val="2"/>
      <charset val="204"/>
    </font>
    <font>
      <sz val="11"/>
      <name val="Arial Cyr"/>
      <family val="2"/>
      <charset val="204"/>
    </font>
    <font>
      <b/>
      <i/>
      <sz val="12"/>
      <name val="Arial Cyr"/>
      <family val="2"/>
      <charset val="204"/>
    </font>
    <font>
      <sz val="10"/>
      <color theme="0"/>
      <name val="Arial Cyr"/>
      <charset val="204"/>
    </font>
    <font>
      <b/>
      <i/>
      <sz val="12"/>
      <name val="Arial Cyr"/>
      <charset val="204"/>
    </font>
    <font>
      <sz val="8"/>
      <color rgb="FFFF0000"/>
      <name val="Arial Cyr"/>
      <family val="2"/>
      <charset val="204"/>
    </font>
    <font>
      <sz val="14"/>
      <color rgb="FFFF0000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9"/>
      <color rgb="FFFF0000"/>
      <name val="Arial Cyr"/>
      <family val="2"/>
      <charset val="204"/>
    </font>
    <font>
      <sz val="14"/>
      <name val="Arial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1"/>
      <color theme="1"/>
      <name val="Arial Cyr"/>
      <charset val="204"/>
    </font>
    <font>
      <b/>
      <i/>
      <sz val="11"/>
      <color theme="1"/>
      <name val="Arial Cyr"/>
      <charset val="204"/>
    </font>
    <font>
      <sz val="12"/>
      <color theme="1"/>
      <name val="Arial Cyr"/>
      <family val="2"/>
      <charset val="204"/>
    </font>
    <font>
      <sz val="14"/>
      <color theme="0"/>
      <name val="Arial Cyr"/>
      <charset val="204"/>
    </font>
    <font>
      <sz val="11"/>
      <color theme="0"/>
      <name val="Arial Cyr"/>
      <charset val="204"/>
    </font>
    <font>
      <sz val="8"/>
      <color theme="0"/>
      <name val="Arial Cyr"/>
      <charset val="204"/>
    </font>
    <font>
      <i/>
      <sz val="10"/>
      <color rgb="FFFF0000"/>
      <name val="Arial"/>
      <family val="2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theme="0"/>
      <name val="Arial"/>
      <family val="2"/>
    </font>
    <font>
      <sz val="11"/>
      <color theme="0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i/>
      <sz val="10"/>
      <name val="Arial"/>
      <family val="2"/>
      <charset val="204"/>
    </font>
    <font>
      <i/>
      <sz val="10"/>
      <name val="Arial"/>
      <family val="2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1"/>
      <color rgb="FF0070C0"/>
      <name val="Arial"/>
      <family val="2"/>
    </font>
    <font>
      <sz val="8"/>
      <color rgb="FF0070C0"/>
      <name val="Arial"/>
      <family val="2"/>
    </font>
    <font>
      <sz val="11"/>
      <color rgb="FF0070C0"/>
      <name val="Arial"/>
      <family val="2"/>
    </font>
    <font>
      <sz val="11"/>
      <color rgb="FF0070C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436">
    <xf numFmtId="0" fontId="0" fillId="0" borderId="0" xfId="0"/>
    <xf numFmtId="0" fontId="5" fillId="2" borderId="0" xfId="0" applyFont="1" applyFill="1" applyBorder="1"/>
    <xf numFmtId="0" fontId="6" fillId="2" borderId="0" xfId="0" applyFont="1" applyFill="1"/>
    <xf numFmtId="0" fontId="0" fillId="2" borderId="0" xfId="0" applyFont="1" applyFill="1"/>
    <xf numFmtId="0" fontId="7" fillId="2" borderId="0" xfId="0" applyFont="1" applyFill="1"/>
    <xf numFmtId="164" fontId="0" fillId="2" borderId="0" xfId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1" fillId="2" borderId="0" xfId="0" applyFont="1" applyFill="1" applyBorder="1"/>
    <xf numFmtId="0" fontId="13" fillId="2" borderId="0" xfId="0" applyFont="1" applyFill="1" applyBorder="1"/>
    <xf numFmtId="0" fontId="12" fillId="2" borderId="0" xfId="0" applyFont="1" applyFill="1" applyBorder="1"/>
    <xf numFmtId="0" fontId="14" fillId="2" borderId="0" xfId="0" applyFont="1" applyFill="1"/>
    <xf numFmtId="0" fontId="11" fillId="2" borderId="1" xfId="0" applyFont="1" applyFill="1" applyBorder="1"/>
    <xf numFmtId="0" fontId="14" fillId="2" borderId="1" xfId="0" applyFont="1" applyFill="1" applyBorder="1"/>
    <xf numFmtId="0" fontId="15" fillId="2" borderId="0" xfId="0" applyFont="1" applyFill="1"/>
    <xf numFmtId="0" fontId="16" fillId="2" borderId="0" xfId="0" applyFont="1" applyFill="1" applyBorder="1"/>
    <xf numFmtId="0" fontId="12" fillId="2" borderId="1" xfId="0" applyFont="1" applyFill="1" applyBorder="1"/>
    <xf numFmtId="0" fontId="13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164" fontId="9" fillId="2" borderId="0" xfId="0" applyNumberFormat="1" applyFont="1" applyFill="1"/>
    <xf numFmtId="0" fontId="17" fillId="2" borderId="0" xfId="0" applyFont="1" applyFill="1"/>
    <xf numFmtId="0" fontId="18" fillId="2" borderId="0" xfId="0" applyFont="1" applyFill="1" applyAlignment="1">
      <alignment horizontal="center" wrapText="1"/>
    </xf>
    <xf numFmtId="0" fontId="19" fillId="2" borderId="0" xfId="0" applyFont="1" applyFill="1"/>
    <xf numFmtId="0" fontId="19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ont="1" applyFill="1" applyBorder="1"/>
    <xf numFmtId="0" fontId="6" fillId="2" borderId="0" xfId="0" applyFont="1" applyFill="1" applyBorder="1"/>
    <xf numFmtId="14" fontId="0" fillId="2" borderId="0" xfId="0" applyNumberFormat="1" applyFont="1" applyFill="1"/>
    <xf numFmtId="0" fontId="20" fillId="2" borderId="2" xfId="0" applyFont="1" applyFill="1" applyBorder="1" applyAlignment="1">
      <alignment wrapText="1"/>
    </xf>
    <xf numFmtId="0" fontId="20" fillId="2" borderId="3" xfId="0" applyFont="1" applyFill="1" applyBorder="1" applyAlignment="1">
      <alignment wrapText="1"/>
    </xf>
    <xf numFmtId="0" fontId="20" fillId="2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21" fillId="2" borderId="5" xfId="0" applyFont="1" applyFill="1" applyBorder="1" applyAlignment="1">
      <alignment horizontal="center" wrapText="1"/>
    </xf>
    <xf numFmtId="0" fontId="22" fillId="2" borderId="6" xfId="0" applyFont="1" applyFill="1" applyBorder="1"/>
    <xf numFmtId="0" fontId="23" fillId="2" borderId="7" xfId="0" applyFont="1" applyFill="1" applyBorder="1" applyAlignment="1">
      <alignment wrapText="1"/>
    </xf>
    <xf numFmtId="0" fontId="24" fillId="2" borderId="7" xfId="0" applyFont="1" applyFill="1" applyBorder="1"/>
    <xf numFmtId="0" fontId="23" fillId="2" borderId="7" xfId="0" applyFont="1" applyFill="1" applyBorder="1"/>
    <xf numFmtId="0" fontId="25" fillId="2" borderId="7" xfId="0" applyFont="1" applyFill="1" applyBorder="1"/>
    <xf numFmtId="165" fontId="26" fillId="2" borderId="7" xfId="1" applyNumberFormat="1" applyFont="1" applyFill="1" applyBorder="1"/>
    <xf numFmtId="164" fontId="22" fillId="2" borderId="7" xfId="1" applyFont="1" applyFill="1" applyBorder="1" applyAlignment="1">
      <alignment horizontal="center"/>
    </xf>
    <xf numFmtId="164" fontId="22" fillId="2" borderId="8" xfId="1" applyNumberFormat="1" applyFont="1" applyFill="1" applyBorder="1" applyAlignment="1">
      <alignment horizontal="center"/>
    </xf>
    <xf numFmtId="164" fontId="27" fillId="2" borderId="9" xfId="1" applyFont="1" applyFill="1" applyBorder="1"/>
    <xf numFmtId="0" fontId="22" fillId="2" borderId="6" xfId="0" applyFont="1" applyFill="1" applyBorder="1" applyAlignment="1">
      <alignment wrapText="1"/>
    </xf>
    <xf numFmtId="0" fontId="28" fillId="2" borderId="7" xfId="0" applyFont="1" applyFill="1" applyBorder="1" applyAlignment="1">
      <alignment horizontal="right"/>
    </xf>
    <xf numFmtId="164" fontId="22" fillId="2" borderId="7" xfId="1" applyNumberFormat="1" applyFont="1" applyFill="1" applyBorder="1"/>
    <xf numFmtId="164" fontId="22" fillId="2" borderId="8" xfId="1" applyNumberFormat="1" applyFont="1" applyFill="1" applyBorder="1"/>
    <xf numFmtId="0" fontId="24" fillId="2" borderId="8" xfId="0" applyFont="1" applyFill="1" applyBorder="1"/>
    <xf numFmtId="0" fontId="29" fillId="2" borderId="7" xfId="0" applyFont="1" applyFill="1" applyBorder="1" applyAlignment="1">
      <alignment wrapText="1"/>
    </xf>
    <xf numFmtId="0" fontId="23" fillId="2" borderId="7" xfId="0" applyFont="1" applyFill="1" applyBorder="1" applyAlignment="1">
      <alignment horizontal="left"/>
    </xf>
    <xf numFmtId="0" fontId="30" fillId="2" borderId="7" xfId="0" applyFont="1" applyFill="1" applyBorder="1" applyAlignment="1">
      <alignment horizontal="center" wrapText="1"/>
    </xf>
    <xf numFmtId="0" fontId="30" fillId="2" borderId="7" xfId="0" applyFont="1" applyFill="1" applyBorder="1" applyAlignment="1">
      <alignment horizontal="center"/>
    </xf>
    <xf numFmtId="0" fontId="31" fillId="2" borderId="7" xfId="0" applyFont="1" applyFill="1" applyBorder="1" applyAlignment="1">
      <alignment wrapText="1"/>
    </xf>
    <xf numFmtId="0" fontId="32" fillId="2" borderId="7" xfId="0" applyFont="1" applyFill="1" applyBorder="1" applyAlignment="1">
      <alignment horizontal="center" wrapText="1"/>
    </xf>
    <xf numFmtId="0" fontId="32" fillId="2" borderId="7" xfId="0" applyFont="1" applyFill="1" applyBorder="1" applyAlignment="1">
      <alignment horizontal="center"/>
    </xf>
    <xf numFmtId="0" fontId="33" fillId="2" borderId="7" xfId="0" applyFont="1" applyFill="1" applyBorder="1"/>
    <xf numFmtId="0" fontId="28" fillId="2" borderId="7" xfId="0" applyFont="1" applyFill="1" applyBorder="1"/>
    <xf numFmtId="0" fontId="24" fillId="2" borderId="7" xfId="0" applyFont="1" applyFill="1" applyBorder="1" applyAlignment="1">
      <alignment wrapText="1"/>
    </xf>
    <xf numFmtId="0" fontId="25" fillId="2" borderId="7" xfId="0" applyFont="1" applyFill="1" applyBorder="1" applyAlignment="1">
      <alignment horizontal="right"/>
    </xf>
    <xf numFmtId="0" fontId="23" fillId="2" borderId="7" xfId="0" applyFont="1" applyFill="1" applyBorder="1" applyAlignment="1"/>
    <xf numFmtId="0" fontId="34" fillId="2" borderId="6" xfId="0" applyFont="1" applyFill="1" applyBorder="1" applyAlignment="1">
      <alignment wrapText="1"/>
    </xf>
    <xf numFmtId="164" fontId="22" fillId="2" borderId="7" xfId="1" applyFont="1" applyFill="1" applyBorder="1"/>
    <xf numFmtId="164" fontId="22" fillId="2" borderId="8" xfId="1" applyFont="1" applyFill="1" applyBorder="1"/>
    <xf numFmtId="0" fontId="35" fillId="2" borderId="7" xfId="0" applyFont="1" applyFill="1" applyBorder="1" applyAlignment="1">
      <alignment horizontal="center"/>
    </xf>
    <xf numFmtId="0" fontId="33" fillId="2" borderId="7" xfId="0" applyFont="1" applyFill="1" applyBorder="1" applyAlignment="1"/>
    <xf numFmtId="0" fontId="36" fillId="2" borderId="7" xfId="0" applyFont="1" applyFill="1" applyBorder="1"/>
    <xf numFmtId="164" fontId="34" fillId="2" borderId="7" xfId="1" applyFont="1" applyFill="1" applyBorder="1"/>
    <xf numFmtId="164" fontId="34" fillId="2" borderId="8" xfId="1" applyFont="1" applyFill="1" applyBorder="1"/>
    <xf numFmtId="0" fontId="36" fillId="2" borderId="7" xfId="0" applyFont="1" applyFill="1" applyBorder="1" applyAlignment="1">
      <alignment wrapText="1"/>
    </xf>
    <xf numFmtId="0" fontId="33" fillId="2" borderId="7" xfId="0" applyFont="1" applyFill="1" applyBorder="1" applyAlignment="1">
      <alignment wrapText="1"/>
    </xf>
    <xf numFmtId="0" fontId="23" fillId="2" borderId="7" xfId="0" applyFont="1" applyFill="1" applyBorder="1" applyAlignment="1">
      <alignment vertical="center"/>
    </xf>
    <xf numFmtId="0" fontId="34" fillId="2" borderId="6" xfId="0" applyFont="1" applyFill="1" applyBorder="1"/>
    <xf numFmtId="164" fontId="22" fillId="2" borderId="8" xfId="1" applyFont="1" applyFill="1" applyBorder="1" applyAlignment="1">
      <alignment horizontal="center"/>
    </xf>
    <xf numFmtId="0" fontId="37" fillId="2" borderId="0" xfId="0" applyFont="1" applyFill="1"/>
    <xf numFmtId="0" fontId="23" fillId="2" borderId="7" xfId="0" applyFont="1" applyFill="1" applyBorder="1" applyAlignment="1">
      <alignment horizontal="left" wrapText="1"/>
    </xf>
    <xf numFmtId="0" fontId="38" fillId="2" borderId="7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horizontal="left" vertical="top" wrapText="1"/>
    </xf>
    <xf numFmtId="0" fontId="38" fillId="2" borderId="7" xfId="0" applyFont="1" applyFill="1" applyBorder="1" applyAlignment="1">
      <alignment horizontal="left" vertical="top"/>
    </xf>
    <xf numFmtId="0" fontId="24" fillId="2" borderId="10" xfId="0" applyFont="1" applyFill="1" applyBorder="1" applyAlignment="1">
      <alignment horizontal="left" vertical="top"/>
    </xf>
    <xf numFmtId="166" fontId="22" fillId="2" borderId="7" xfId="1" applyNumberFormat="1" applyFont="1" applyFill="1" applyBorder="1"/>
    <xf numFmtId="166" fontId="22" fillId="2" borderId="8" xfId="1" applyNumberFormat="1" applyFont="1" applyFill="1" applyBorder="1"/>
    <xf numFmtId="167" fontId="22" fillId="2" borderId="7" xfId="1" applyNumberFormat="1" applyFont="1" applyFill="1" applyBorder="1"/>
    <xf numFmtId="167" fontId="22" fillId="2" borderId="8" xfId="1" applyNumberFormat="1" applyFont="1" applyFill="1" applyBorder="1"/>
    <xf numFmtId="0" fontId="39" fillId="2" borderId="6" xfId="0" applyFont="1" applyFill="1" applyBorder="1" applyAlignment="1">
      <alignment horizontal="left" wrapText="1"/>
    </xf>
    <xf numFmtId="0" fontId="40" fillId="2" borderId="7" xfId="0" applyFont="1" applyFill="1" applyBorder="1" applyAlignment="1">
      <alignment horizontal="left" wrapText="1"/>
    </xf>
    <xf numFmtId="0" fontId="22" fillId="2" borderId="7" xfId="0" applyFont="1" applyFill="1" applyBorder="1"/>
    <xf numFmtId="0" fontId="22" fillId="2" borderId="8" xfId="0" applyFont="1" applyFill="1" applyBorder="1"/>
    <xf numFmtId="0" fontId="39" fillId="2" borderId="6" xfId="0" applyFont="1" applyFill="1" applyBorder="1" applyAlignment="1">
      <alignment wrapText="1"/>
    </xf>
    <xf numFmtId="2" fontId="22" fillId="2" borderId="8" xfId="0" applyNumberFormat="1" applyFont="1" applyFill="1" applyBorder="1"/>
    <xf numFmtId="1" fontId="28" fillId="2" borderId="7" xfId="0" applyNumberFormat="1" applyFont="1" applyFill="1" applyBorder="1" applyAlignment="1">
      <alignment horizontal="right"/>
    </xf>
    <xf numFmtId="0" fontId="41" fillId="2" borderId="0" xfId="0" applyFont="1" applyFill="1" applyBorder="1"/>
    <xf numFmtId="164" fontId="14" fillId="2" borderId="0" xfId="1" applyFont="1" applyFill="1" applyBorder="1"/>
    <xf numFmtId="164" fontId="17" fillId="2" borderId="0" xfId="1" applyFont="1" applyFill="1" applyBorder="1"/>
    <xf numFmtId="0" fontId="17" fillId="2" borderId="0" xfId="0" applyFont="1" applyFill="1" applyBorder="1"/>
    <xf numFmtId="168" fontId="17" fillId="2" borderId="0" xfId="1" applyNumberFormat="1" applyFont="1" applyFill="1" applyBorder="1"/>
    <xf numFmtId="0" fontId="5" fillId="2" borderId="0" xfId="0" applyFont="1" applyFill="1"/>
    <xf numFmtId="0" fontId="42" fillId="2" borderId="0" xfId="0" applyFont="1" applyFill="1" applyBorder="1" applyAlignment="1">
      <alignment wrapText="1"/>
    </xf>
    <xf numFmtId="0" fontId="42" fillId="2" borderId="0" xfId="0" applyFont="1" applyFill="1"/>
    <xf numFmtId="0" fontId="43" fillId="2" borderId="0" xfId="0" applyFont="1" applyFill="1"/>
    <xf numFmtId="1" fontId="43" fillId="2" borderId="0" xfId="0" applyNumberFormat="1" applyFont="1" applyFill="1"/>
    <xf numFmtId="0" fontId="43" fillId="2" borderId="0" xfId="0" applyFont="1" applyFill="1" applyBorder="1"/>
    <xf numFmtId="164" fontId="17" fillId="2" borderId="0" xfId="1" applyFont="1" applyFill="1"/>
    <xf numFmtId="0" fontId="0" fillId="2" borderId="0" xfId="0" applyFill="1"/>
    <xf numFmtId="0" fontId="45" fillId="2" borderId="6" xfId="0" applyFont="1" applyFill="1" applyBorder="1"/>
    <xf numFmtId="0" fontId="46" fillId="2" borderId="0" xfId="0" applyFont="1" applyFill="1"/>
    <xf numFmtId="0" fontId="47" fillId="2" borderId="0" xfId="0" applyFont="1" applyFill="1"/>
    <xf numFmtId="0" fontId="19" fillId="2" borderId="1" xfId="0" applyFont="1" applyFill="1" applyBorder="1"/>
    <xf numFmtId="0" fontId="0" fillId="2" borderId="1" xfId="0" applyFont="1" applyFill="1" applyBorder="1"/>
    <xf numFmtId="0" fontId="47" fillId="2" borderId="1" xfId="0" applyFont="1" applyFill="1" applyBorder="1"/>
    <xf numFmtId="0" fontId="48" fillId="2" borderId="1" xfId="0" applyFont="1" applyFill="1" applyBorder="1" applyAlignment="1">
      <alignment horizontal="right"/>
    </xf>
    <xf numFmtId="0" fontId="48" fillId="2" borderId="0" xfId="0" applyFont="1" applyFill="1" applyBorder="1" applyAlignment="1">
      <alignment horizontal="right"/>
    </xf>
    <xf numFmtId="0" fontId="48" fillId="2" borderId="0" xfId="0" applyFont="1" applyFill="1" applyBorder="1"/>
    <xf numFmtId="0" fontId="16" fillId="2" borderId="0" xfId="0" applyFont="1" applyFill="1"/>
    <xf numFmtId="0" fontId="13" fillId="2" borderId="0" xfId="0" applyFont="1" applyFill="1"/>
    <xf numFmtId="0" fontId="49" fillId="2" borderId="0" xfId="0" applyFont="1" applyFill="1"/>
    <xf numFmtId="43" fontId="12" fillId="2" borderId="0" xfId="0" applyNumberFormat="1" applyFont="1" applyFill="1"/>
    <xf numFmtId="17" fontId="0" fillId="2" borderId="0" xfId="0" applyNumberFormat="1" applyFont="1" applyFill="1"/>
    <xf numFmtId="17" fontId="0" fillId="2" borderId="0" xfId="0" applyNumberFormat="1" applyFill="1"/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 wrapText="1"/>
    </xf>
    <xf numFmtId="0" fontId="15" fillId="2" borderId="13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9" fillId="2" borderId="3" xfId="0" applyFont="1" applyFill="1" applyBorder="1"/>
    <xf numFmtId="0" fontId="51" fillId="2" borderId="3" xfId="0" applyFont="1" applyFill="1" applyBorder="1"/>
    <xf numFmtId="0" fontId="16" fillId="2" borderId="3" xfId="0" applyFont="1" applyFill="1" applyBorder="1"/>
    <xf numFmtId="0" fontId="0" fillId="2" borderId="14" xfId="0" applyFont="1" applyFill="1" applyBorder="1"/>
    <xf numFmtId="0" fontId="0" fillId="2" borderId="9" xfId="0" applyFill="1" applyBorder="1"/>
    <xf numFmtId="0" fontId="41" fillId="2" borderId="6" xfId="0" applyFont="1" applyFill="1" applyBorder="1"/>
    <xf numFmtId="0" fontId="5" fillId="2" borderId="7" xfId="0" applyFont="1" applyFill="1" applyBorder="1" applyAlignment="1">
      <alignment wrapText="1"/>
    </xf>
    <xf numFmtId="0" fontId="52" fillId="2" borderId="7" xfId="0" applyFont="1" applyFill="1" applyBorder="1" applyAlignment="1"/>
    <xf numFmtId="0" fontId="5" fillId="2" borderId="7" xfId="0" applyFont="1" applyFill="1" applyBorder="1" applyAlignment="1">
      <alignment horizontal="right"/>
    </xf>
    <xf numFmtId="0" fontId="7" fillId="2" borderId="7" xfId="0" applyFont="1" applyFill="1" applyBorder="1"/>
    <xf numFmtId="0" fontId="53" fillId="2" borderId="7" xfId="0" applyFont="1" applyFill="1" applyBorder="1"/>
    <xf numFmtId="165" fontId="54" fillId="2" borderId="7" xfId="1" applyNumberFormat="1" applyFont="1" applyFill="1" applyBorder="1"/>
    <xf numFmtId="164" fontId="17" fillId="2" borderId="7" xfId="1" applyFont="1" applyFill="1" applyBorder="1"/>
    <xf numFmtId="164" fontId="17" fillId="2" borderId="8" xfId="1" applyFont="1" applyFill="1" applyBorder="1"/>
    <xf numFmtId="164" fontId="14" fillId="2" borderId="15" xfId="1" applyFont="1" applyFill="1" applyBorder="1"/>
    <xf numFmtId="0" fontId="5" fillId="2" borderId="7" xfId="0" applyFont="1" applyFill="1" applyBorder="1"/>
    <xf numFmtId="0" fontId="45" fillId="2" borderId="6" xfId="0" applyFont="1" applyFill="1" applyBorder="1" applyAlignment="1">
      <alignment wrapText="1"/>
    </xf>
    <xf numFmtId="0" fontId="41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/>
    </xf>
    <xf numFmtId="0" fontId="50" fillId="2" borderId="6" xfId="0" applyFont="1" applyFill="1" applyBorder="1" applyAlignment="1">
      <alignment horizontal="left"/>
    </xf>
    <xf numFmtId="0" fontId="9" fillId="2" borderId="7" xfId="0" applyFont="1" applyFill="1" applyBorder="1"/>
    <xf numFmtId="0" fontId="55" fillId="2" borderId="7" xfId="0" applyFont="1" applyFill="1" applyBorder="1" applyAlignment="1"/>
    <xf numFmtId="0" fontId="56" fillId="2" borderId="7" xfId="0" applyFont="1" applyFill="1" applyBorder="1"/>
    <xf numFmtId="0" fontId="51" fillId="2" borderId="7" xfId="0" applyFont="1" applyFill="1" applyBorder="1"/>
    <xf numFmtId="0" fontId="53" fillId="2" borderId="6" xfId="0" applyFont="1" applyFill="1" applyBorder="1"/>
    <xf numFmtId="0" fontId="53" fillId="2" borderId="6" xfId="0" applyFont="1" applyFill="1" applyBorder="1" applyAlignment="1">
      <alignment wrapText="1"/>
    </xf>
    <xf numFmtId="0" fontId="50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57" fillId="2" borderId="6" xfId="0" applyFont="1" applyFill="1" applyBorder="1" applyAlignment="1">
      <alignment horizontal="center"/>
    </xf>
    <xf numFmtId="0" fontId="5" fillId="2" borderId="7" xfId="0" applyFont="1" applyFill="1" applyBorder="1" applyAlignment="1"/>
    <xf numFmtId="0" fontId="53" fillId="2" borderId="6" xfId="0" applyFont="1" applyFill="1" applyBorder="1" applyAlignment="1">
      <alignment horizontal="left" wrapText="1"/>
    </xf>
    <xf numFmtId="0" fontId="17" fillId="2" borderId="6" xfId="0" applyFont="1" applyFill="1" applyBorder="1"/>
    <xf numFmtId="0" fontId="9" fillId="2" borderId="7" xfId="0" applyFont="1" applyFill="1" applyBorder="1" applyAlignment="1">
      <alignment horizontal="center" wrapText="1"/>
    </xf>
    <xf numFmtId="0" fontId="51" fillId="2" borderId="7" xfId="0" applyFont="1" applyFill="1" applyBorder="1" applyAlignment="1">
      <alignment horizontal="center"/>
    </xf>
    <xf numFmtId="0" fontId="21" fillId="2" borderId="6" xfId="0" applyFont="1" applyFill="1" applyBorder="1"/>
    <xf numFmtId="0" fontId="21" fillId="2" borderId="6" xfId="0" applyFont="1" applyFill="1" applyBorder="1" applyAlignment="1">
      <alignment horizontal="center"/>
    </xf>
    <xf numFmtId="0" fontId="43" fillId="2" borderId="6" xfId="0" applyFont="1" applyFill="1" applyBorder="1" applyAlignment="1">
      <alignment wrapText="1"/>
    </xf>
    <xf numFmtId="0" fontId="43" fillId="2" borderId="6" xfId="0" applyFont="1" applyFill="1" applyBorder="1" applyAlignment="1">
      <alignment horizontal="left"/>
    </xf>
    <xf numFmtId="0" fontId="52" fillId="2" borderId="7" xfId="0" applyFont="1" applyFill="1" applyBorder="1"/>
    <xf numFmtId="0" fontId="43" fillId="2" borderId="6" xfId="0" applyFont="1" applyFill="1" applyBorder="1"/>
    <xf numFmtId="0" fontId="7" fillId="2" borderId="7" xfId="0" applyFont="1" applyFill="1" applyBorder="1" applyAlignment="1">
      <alignment horizontal="center"/>
    </xf>
    <xf numFmtId="0" fontId="43" fillId="2" borderId="6" xfId="0" applyFont="1" applyFill="1" applyBorder="1" applyAlignment="1">
      <alignment horizontal="left" wrapText="1"/>
    </xf>
    <xf numFmtId="165" fontId="58" fillId="2" borderId="7" xfId="1" applyNumberFormat="1" applyFont="1" applyFill="1" applyBorder="1"/>
    <xf numFmtId="0" fontId="45" fillId="2" borderId="6" xfId="0" applyFont="1" applyFill="1" applyBorder="1" applyAlignment="1">
      <alignment horizontal="left" vertical="top" wrapText="1"/>
    </xf>
    <xf numFmtId="0" fontId="14" fillId="2" borderId="6" xfId="0" applyFont="1" applyFill="1" applyBorder="1"/>
    <xf numFmtId="0" fontId="17" fillId="2" borderId="6" xfId="0" applyFont="1" applyFill="1" applyBorder="1" applyAlignment="1">
      <alignment wrapText="1"/>
    </xf>
    <xf numFmtId="2" fontId="21" fillId="2" borderId="6" xfId="0" applyNumberFormat="1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0" fontId="61" fillId="2" borderId="6" xfId="0" applyFont="1" applyFill="1" applyBorder="1"/>
    <xf numFmtId="0" fontId="61" fillId="2" borderId="6" xfId="0" applyFont="1" applyFill="1" applyBorder="1" applyAlignment="1">
      <alignment horizontal="center"/>
    </xf>
    <xf numFmtId="0" fontId="62" fillId="2" borderId="0" xfId="0" applyFont="1" applyFill="1"/>
    <xf numFmtId="0" fontId="63" fillId="2" borderId="6" xfId="0" applyFont="1" applyFill="1" applyBorder="1" applyAlignment="1">
      <alignment wrapText="1"/>
    </xf>
    <xf numFmtId="0" fontId="38" fillId="2" borderId="6" xfId="0" applyFont="1" applyFill="1" applyBorder="1" applyAlignment="1">
      <alignment wrapText="1"/>
    </xf>
    <xf numFmtId="0" fontId="24" fillId="2" borderId="7" xfId="0" applyFont="1" applyFill="1" applyBorder="1" applyAlignment="1">
      <alignment horizontal="right"/>
    </xf>
    <xf numFmtId="0" fontId="64" fillId="2" borderId="7" xfId="0" applyFont="1" applyFill="1" applyBorder="1"/>
    <xf numFmtId="164" fontId="65" fillId="2" borderId="7" xfId="1" applyFont="1" applyFill="1" applyBorder="1"/>
    <xf numFmtId="164" fontId="65" fillId="2" borderId="8" xfId="1" applyFont="1" applyFill="1" applyBorder="1"/>
    <xf numFmtId="1" fontId="52" fillId="2" borderId="7" xfId="0" applyNumberFormat="1" applyFont="1" applyFill="1" applyBorder="1"/>
    <xf numFmtId="0" fontId="66" fillId="2" borderId="6" xfId="0" applyFont="1" applyFill="1" applyBorder="1" applyAlignment="1">
      <alignment wrapText="1"/>
    </xf>
    <xf numFmtId="0" fontId="68" fillId="2" borderId="7" xfId="0" applyFont="1" applyFill="1" applyBorder="1"/>
    <xf numFmtId="0" fontId="69" fillId="2" borderId="7" xfId="0" applyFont="1" applyFill="1" applyBorder="1" applyAlignment="1"/>
    <xf numFmtId="0" fontId="68" fillId="2" borderId="7" xfId="0" applyFont="1" applyFill="1" applyBorder="1" applyAlignment="1">
      <alignment horizontal="right"/>
    </xf>
    <xf numFmtId="165" fontId="54" fillId="2" borderId="8" xfId="1" applyNumberFormat="1" applyFont="1" applyFill="1" applyBorder="1"/>
    <xf numFmtId="164" fontId="17" fillId="2" borderId="16" xfId="1" applyFont="1" applyFill="1" applyBorder="1"/>
    <xf numFmtId="0" fontId="0" fillId="2" borderId="7" xfId="0" applyFont="1" applyFill="1" applyBorder="1"/>
    <xf numFmtId="0" fontId="0" fillId="2" borderId="6" xfId="0" applyFont="1" applyFill="1" applyBorder="1"/>
    <xf numFmtId="0" fontId="70" fillId="2" borderId="6" xfId="0" applyFont="1" applyFill="1" applyBorder="1" applyAlignment="1">
      <alignment wrapText="1"/>
    </xf>
    <xf numFmtId="0" fontId="17" fillId="2" borderId="6" xfId="0" applyFont="1" applyFill="1" applyBorder="1" applyAlignment="1">
      <alignment horizontal="left" wrapText="1"/>
    </xf>
    <xf numFmtId="0" fontId="17" fillId="2" borderId="6" xfId="0" applyFont="1" applyFill="1" applyBorder="1" applyAlignment="1">
      <alignment horizontal="left"/>
    </xf>
    <xf numFmtId="0" fontId="5" fillId="2" borderId="17" xfId="0" applyFont="1" applyFill="1" applyBorder="1" applyAlignment="1">
      <alignment wrapText="1"/>
    </xf>
    <xf numFmtId="0" fontId="5" fillId="2" borderId="17" xfId="0" applyFont="1" applyFill="1" applyBorder="1"/>
    <xf numFmtId="0" fontId="7" fillId="2" borderId="17" xfId="0" applyFont="1" applyFill="1" applyBorder="1"/>
    <xf numFmtId="165" fontId="54" fillId="2" borderId="17" xfId="1" applyNumberFormat="1" applyFont="1" applyFill="1" applyBorder="1"/>
    <xf numFmtId="0" fontId="17" fillId="2" borderId="18" xfId="0" applyFont="1" applyFill="1" applyBorder="1"/>
    <xf numFmtId="0" fontId="5" fillId="2" borderId="19" xfId="0" applyFont="1" applyFill="1" applyBorder="1" applyAlignment="1">
      <alignment wrapText="1"/>
    </xf>
    <xf numFmtId="0" fontId="52" fillId="2" borderId="19" xfId="0" applyFont="1" applyFill="1" applyBorder="1" applyAlignment="1"/>
    <xf numFmtId="0" fontId="5" fillId="2" borderId="19" xfId="0" applyFont="1" applyFill="1" applyBorder="1" applyAlignment="1">
      <alignment horizontal="right"/>
    </xf>
    <xf numFmtId="0" fontId="7" fillId="2" borderId="19" xfId="0" applyFont="1" applyFill="1" applyBorder="1"/>
    <xf numFmtId="165" fontId="54" fillId="2" borderId="19" xfId="1" applyNumberFormat="1" applyFont="1" applyFill="1" applyBorder="1"/>
    <xf numFmtId="164" fontId="17" fillId="2" borderId="19" xfId="1" applyFont="1" applyFill="1" applyBorder="1"/>
    <xf numFmtId="164" fontId="17" fillId="2" borderId="20" xfId="1" applyFont="1" applyFill="1" applyBorder="1"/>
    <xf numFmtId="0" fontId="42" fillId="2" borderId="0" xfId="0" applyFont="1" applyFill="1" applyBorder="1"/>
    <xf numFmtId="1" fontId="17" fillId="2" borderId="0" xfId="0" applyNumberFormat="1" applyFont="1" applyFill="1"/>
    <xf numFmtId="0" fontId="0" fillId="2" borderId="0" xfId="0" applyFill="1" applyBorder="1"/>
    <xf numFmtId="0" fontId="48" fillId="0" borderId="0" xfId="0" applyFont="1" applyFill="1"/>
    <xf numFmtId="0" fontId="71" fillId="0" borderId="0" xfId="0" applyFont="1" applyFill="1"/>
    <xf numFmtId="0" fontId="0" fillId="0" borderId="0" xfId="0" applyFill="1"/>
    <xf numFmtId="0" fontId="0" fillId="3" borderId="0" xfId="0" applyFill="1"/>
    <xf numFmtId="0" fontId="12" fillId="0" borderId="0" xfId="0" applyFont="1" applyFill="1"/>
    <xf numFmtId="0" fontId="0" fillId="0" borderId="0" xfId="0" applyFont="1" applyFill="1"/>
    <xf numFmtId="0" fontId="18" fillId="0" borderId="0" xfId="0" applyFont="1" applyFill="1"/>
    <xf numFmtId="0" fontId="17" fillId="0" borderId="0" xfId="0" applyFont="1" applyFill="1"/>
    <xf numFmtId="0" fontId="0" fillId="3" borderId="0" xfId="0" applyFont="1" applyFill="1"/>
    <xf numFmtId="0" fontId="13" fillId="0" borderId="0" xfId="0" applyFont="1" applyFill="1" applyBorder="1"/>
    <xf numFmtId="0" fontId="0" fillId="0" borderId="0" xfId="0" applyFont="1" applyFill="1" applyBorder="1"/>
    <xf numFmtId="0" fontId="14" fillId="0" borderId="0" xfId="0" applyFont="1" applyFill="1"/>
    <xf numFmtId="0" fontId="14" fillId="0" borderId="1" xfId="0" applyFont="1" applyFill="1" applyBorder="1"/>
    <xf numFmtId="0" fontId="48" fillId="0" borderId="21" xfId="0" applyFont="1" applyFill="1" applyBorder="1"/>
    <xf numFmtId="0" fontId="5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left"/>
    </xf>
    <xf numFmtId="0" fontId="48" fillId="0" borderId="0" xfId="0" applyFont="1" applyFill="1" applyBorder="1"/>
    <xf numFmtId="0" fontId="16" fillId="0" borderId="0" xfId="0" applyFont="1" applyFill="1"/>
    <xf numFmtId="0" fontId="16" fillId="3" borderId="0" xfId="0" applyFont="1" applyFill="1"/>
    <xf numFmtId="0" fontId="19" fillId="0" borderId="0" xfId="0" applyFont="1" applyFill="1"/>
    <xf numFmtId="0" fontId="21" fillId="0" borderId="0" xfId="0" applyFont="1" applyFill="1"/>
    <xf numFmtId="0" fontId="56" fillId="0" borderId="0" xfId="0" applyFont="1" applyFill="1"/>
    <xf numFmtId="0" fontId="45" fillId="0" borderId="0" xfId="0" applyFont="1" applyFill="1"/>
    <xf numFmtId="0" fontId="11" fillId="0" borderId="0" xfId="0" applyFont="1" applyFill="1"/>
    <xf numFmtId="0" fontId="12" fillId="3" borderId="0" xfId="0" applyFont="1" applyFill="1"/>
    <xf numFmtId="0" fontId="63" fillId="0" borderId="0" xfId="0" applyFont="1" applyFill="1"/>
    <xf numFmtId="0" fontId="72" fillId="0" borderId="0" xfId="0" applyFont="1" applyFill="1"/>
    <xf numFmtId="17" fontId="0" fillId="0" borderId="0" xfId="0" applyNumberFormat="1" applyFont="1" applyFill="1"/>
    <xf numFmtId="0" fontId="31" fillId="0" borderId="22" xfId="0" applyFont="1" applyFill="1" applyBorder="1" applyAlignment="1">
      <alignment wrapText="1"/>
    </xf>
    <xf numFmtId="0" fontId="31" fillId="0" borderId="23" xfId="0" applyFont="1" applyFill="1" applyBorder="1" applyAlignment="1">
      <alignment wrapText="1"/>
    </xf>
    <xf numFmtId="0" fontId="32" fillId="0" borderId="23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 wrapText="1"/>
    </xf>
    <xf numFmtId="0" fontId="31" fillId="0" borderId="23" xfId="0" applyFont="1" applyFill="1" applyBorder="1" applyAlignment="1">
      <alignment horizontal="center"/>
    </xf>
    <xf numFmtId="0" fontId="31" fillId="3" borderId="23" xfId="0" applyFont="1" applyFill="1" applyBorder="1" applyAlignment="1">
      <alignment horizontal="center" wrapText="1"/>
    </xf>
    <xf numFmtId="0" fontId="31" fillId="0" borderId="24" xfId="0" applyFont="1" applyFill="1" applyBorder="1" applyAlignment="1">
      <alignment horizont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wrapText="1"/>
    </xf>
    <xf numFmtId="0" fontId="31" fillId="0" borderId="3" xfId="0" applyFont="1" applyFill="1" applyBorder="1" applyAlignment="1">
      <alignment wrapText="1"/>
    </xf>
    <xf numFmtId="0" fontId="32" fillId="0" borderId="3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 wrapText="1"/>
    </xf>
    <xf numFmtId="0" fontId="31" fillId="0" borderId="3" xfId="0" applyFont="1" applyFill="1" applyBorder="1" applyAlignment="1">
      <alignment horizontal="center"/>
    </xf>
    <xf numFmtId="0" fontId="31" fillId="3" borderId="3" xfId="0" applyFont="1" applyFill="1" applyBorder="1" applyAlignment="1">
      <alignment horizontal="center" wrapText="1"/>
    </xf>
    <xf numFmtId="0" fontId="31" fillId="0" borderId="4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38" fillId="0" borderId="18" xfId="0" applyFont="1" applyFill="1" applyBorder="1"/>
    <xf numFmtId="0" fontId="73" fillId="0" borderId="19" xfId="0" applyFont="1" applyFill="1" applyBorder="1"/>
    <xf numFmtId="0" fontId="25" fillId="0" borderId="19" xfId="0" applyFont="1" applyFill="1" applyBorder="1" applyAlignment="1"/>
    <xf numFmtId="0" fontId="33" fillId="0" borderId="19" xfId="0" applyFont="1" applyFill="1" applyBorder="1" applyAlignment="1">
      <alignment horizontal="right"/>
    </xf>
    <xf numFmtId="0" fontId="28" fillId="0" borderId="19" xfId="0" applyFont="1" applyFill="1" applyBorder="1"/>
    <xf numFmtId="164" fontId="27" fillId="0" borderId="19" xfId="1" applyNumberFormat="1" applyFont="1" applyFill="1" applyBorder="1"/>
    <xf numFmtId="165" fontId="26" fillId="0" borderId="19" xfId="1" applyNumberFormat="1" applyFont="1" applyFill="1" applyBorder="1"/>
    <xf numFmtId="165" fontId="26" fillId="3" borderId="19" xfId="1" applyNumberFormat="1" applyFont="1" applyFill="1" applyBorder="1"/>
    <xf numFmtId="168" fontId="27" fillId="0" borderId="19" xfId="1" applyNumberFormat="1" applyFont="1" applyFill="1" applyBorder="1"/>
    <xf numFmtId="164" fontId="38" fillId="0" borderId="19" xfId="1" applyNumberFormat="1" applyFont="1" applyFill="1" applyBorder="1"/>
    <xf numFmtId="164" fontId="22" fillId="0" borderId="25" xfId="1" applyFont="1" applyFill="1" applyBorder="1"/>
    <xf numFmtId="165" fontId="26" fillId="0" borderId="15" xfId="1" applyNumberFormat="1" applyFont="1" applyFill="1" applyBorder="1"/>
    <xf numFmtId="165" fontId="26" fillId="0" borderId="0" xfId="1" applyNumberFormat="1" applyFont="1" applyFill="1" applyBorder="1"/>
    <xf numFmtId="0" fontId="74" fillId="0" borderId="6" xfId="0" applyFont="1" applyFill="1" applyBorder="1" applyAlignment="1">
      <alignment horizontal="left"/>
    </xf>
    <xf numFmtId="0" fontId="73" fillId="0" borderId="7" xfId="0" applyFont="1" applyFill="1" applyBorder="1"/>
    <xf numFmtId="0" fontId="25" fillId="0" borderId="7" xfId="0" applyFont="1" applyFill="1" applyBorder="1"/>
    <xf numFmtId="0" fontId="25" fillId="0" borderId="7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left"/>
    </xf>
    <xf numFmtId="164" fontId="27" fillId="0" borderId="7" xfId="1" applyNumberFormat="1" applyFont="1" applyFill="1" applyBorder="1"/>
    <xf numFmtId="165" fontId="26" fillId="0" borderId="7" xfId="1" applyNumberFormat="1" applyFont="1" applyFill="1" applyBorder="1"/>
    <xf numFmtId="165" fontId="26" fillId="3" borderId="7" xfId="1" applyNumberFormat="1" applyFont="1" applyFill="1" applyBorder="1"/>
    <xf numFmtId="168" fontId="38" fillId="0" borderId="7" xfId="1" applyNumberFormat="1" applyFont="1" applyFill="1" applyBorder="1"/>
    <xf numFmtId="164" fontId="22" fillId="0" borderId="16" xfId="1" applyFont="1" applyFill="1" applyBorder="1"/>
    <xf numFmtId="164" fontId="17" fillId="0" borderId="0" xfId="1" applyFont="1" applyFill="1" applyBorder="1"/>
    <xf numFmtId="0" fontId="22" fillId="0" borderId="6" xfId="0" applyFont="1" applyFill="1" applyBorder="1" applyAlignment="1">
      <alignment wrapText="1"/>
    </xf>
    <xf numFmtId="168" fontId="27" fillId="0" borderId="7" xfId="1" applyNumberFormat="1" applyFont="1" applyFill="1" applyBorder="1"/>
    <xf numFmtId="165" fontId="39" fillId="0" borderId="7" xfId="1" applyNumberFormat="1" applyFont="1" applyFill="1" applyBorder="1"/>
    <xf numFmtId="0" fontId="37" fillId="0" borderId="0" xfId="0" applyFont="1" applyFill="1"/>
    <xf numFmtId="0" fontId="73" fillId="0" borderId="7" xfId="0" applyFont="1" applyFill="1" applyBorder="1" applyAlignment="1">
      <alignment wrapText="1"/>
    </xf>
    <xf numFmtId="0" fontId="22" fillId="0" borderId="6" xfId="0" applyFont="1" applyFill="1" applyBorder="1"/>
    <xf numFmtId="0" fontId="38" fillId="0" borderId="6" xfId="0" applyFont="1" applyFill="1" applyBorder="1" applyAlignment="1">
      <alignment wrapText="1"/>
    </xf>
    <xf numFmtId="0" fontId="38" fillId="0" borderId="6" xfId="0" applyFont="1" applyFill="1" applyBorder="1"/>
    <xf numFmtId="0" fontId="25" fillId="0" borderId="7" xfId="0" applyFont="1" applyFill="1" applyBorder="1" applyAlignment="1">
      <alignment wrapText="1"/>
    </xf>
    <xf numFmtId="0" fontId="75" fillId="0" borderId="6" xfId="0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4" fillId="0" borderId="7" xfId="0" applyFont="1" applyFill="1" applyBorder="1"/>
    <xf numFmtId="0" fontId="28" fillId="0" borderId="7" xfId="0" applyFont="1" applyFill="1" applyBorder="1" applyAlignment="1">
      <alignment horizontal="right"/>
    </xf>
    <xf numFmtId="0" fontId="31" fillId="0" borderId="7" xfId="0" applyFont="1" applyFill="1" applyBorder="1" applyAlignment="1">
      <alignment wrapText="1"/>
    </xf>
    <xf numFmtId="0" fontId="32" fillId="0" borderId="7" xfId="0" applyFont="1" applyFill="1" applyBorder="1" applyAlignment="1">
      <alignment horizontal="center"/>
    </xf>
    <xf numFmtId="0" fontId="31" fillId="0" borderId="7" xfId="0" applyFont="1" applyFill="1" applyBorder="1" applyAlignment="1">
      <alignment horizontal="center" wrapText="1"/>
    </xf>
    <xf numFmtId="0" fontId="31" fillId="0" borderId="7" xfId="0" applyFont="1" applyFill="1" applyBorder="1" applyAlignment="1">
      <alignment horizontal="center"/>
    </xf>
    <xf numFmtId="164" fontId="31" fillId="0" borderId="7" xfId="1" applyNumberFormat="1" applyFont="1" applyFill="1" applyBorder="1"/>
    <xf numFmtId="0" fontId="73" fillId="0" borderId="6" xfId="0" applyFont="1" applyFill="1" applyBorder="1" applyAlignment="1">
      <alignment wrapText="1"/>
    </xf>
    <xf numFmtId="164" fontId="0" fillId="2" borderId="0" xfId="1" applyFont="1" applyFill="1" applyBorder="1" applyAlignment="1">
      <alignment wrapText="1"/>
    </xf>
    <xf numFmtId="0" fontId="31" fillId="0" borderId="6" xfId="0" applyFont="1" applyFill="1" applyBorder="1" applyAlignment="1">
      <alignment wrapText="1"/>
    </xf>
    <xf numFmtId="0" fontId="27" fillId="0" borderId="7" xfId="0" applyFont="1" applyFill="1" applyBorder="1" applyAlignment="1">
      <alignment horizontal="center" wrapText="1"/>
    </xf>
    <xf numFmtId="0" fontId="25" fillId="0" borderId="19" xfId="0" applyFont="1" applyFill="1" applyBorder="1"/>
    <xf numFmtId="0" fontId="25" fillId="0" borderId="19" xfId="0" applyFont="1" applyFill="1" applyBorder="1" applyAlignment="1">
      <alignment horizontal="right"/>
    </xf>
    <xf numFmtId="165" fontId="39" fillId="0" borderId="19" xfId="1" applyNumberFormat="1" applyFont="1" applyFill="1" applyBorder="1"/>
    <xf numFmtId="165" fontId="26" fillId="0" borderId="26" xfId="1" applyNumberFormat="1" applyFont="1" applyFill="1" applyBorder="1"/>
    <xf numFmtId="0" fontId="45" fillId="0" borderId="0" xfId="0" applyFont="1" applyFill="1" applyBorder="1"/>
    <xf numFmtId="0" fontId="71" fillId="0" borderId="0" xfId="0" applyFont="1" applyFill="1" applyBorder="1"/>
    <xf numFmtId="0" fontId="71" fillId="0" borderId="0" xfId="0" applyFont="1" applyFill="1" applyBorder="1" applyAlignment="1">
      <alignment horizontal="right"/>
    </xf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164" fontId="45" fillId="0" borderId="0" xfId="1" applyNumberFormat="1" applyFont="1" applyFill="1" applyBorder="1"/>
    <xf numFmtId="167" fontId="17" fillId="0" borderId="0" xfId="1" applyNumberFormat="1" applyFont="1" applyFill="1" applyBorder="1"/>
    <xf numFmtId="0" fontId="76" fillId="0" borderId="0" xfId="0" applyFont="1" applyFill="1" applyBorder="1"/>
    <xf numFmtId="0" fontId="77" fillId="0" borderId="0" xfId="0" applyFont="1" applyFill="1" applyBorder="1"/>
    <xf numFmtId="0" fontId="78" fillId="0" borderId="0" xfId="0" applyFont="1" applyFill="1"/>
    <xf numFmtId="0" fontId="76" fillId="0" borderId="0" xfId="0" applyFont="1" applyFill="1"/>
    <xf numFmtId="0" fontId="62" fillId="0" borderId="0" xfId="0" applyFont="1" applyFill="1"/>
    <xf numFmtId="0" fontId="42" fillId="0" borderId="0" xfId="0" applyFont="1" applyFill="1"/>
    <xf numFmtId="0" fontId="42" fillId="3" borderId="0" xfId="0" applyFont="1" applyFill="1"/>
    <xf numFmtId="0" fontId="76" fillId="0" borderId="0" xfId="0" applyFont="1" applyFill="1" applyAlignment="1">
      <alignment horizontal="right"/>
    </xf>
    <xf numFmtId="0" fontId="17" fillId="0" borderId="0" xfId="0" applyFont="1" applyFill="1" applyBorder="1"/>
    <xf numFmtId="0" fontId="43" fillId="0" borderId="0" xfId="0" applyFont="1" applyFill="1"/>
    <xf numFmtId="0" fontId="43" fillId="3" borderId="0" xfId="0" applyFont="1" applyFill="1"/>
    <xf numFmtId="0" fontId="17" fillId="0" borderId="0" xfId="0" applyFont="1" applyFill="1" applyAlignment="1">
      <alignment horizontal="right"/>
    </xf>
    <xf numFmtId="0" fontId="43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164" fontId="76" fillId="0" borderId="0" xfId="1" applyFont="1" applyFill="1" applyBorder="1"/>
    <xf numFmtId="0" fontId="17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164" fontId="17" fillId="0" borderId="0" xfId="1" applyFont="1" applyFill="1" applyBorder="1" applyAlignment="1">
      <alignment horizontal="right"/>
    </xf>
    <xf numFmtId="164" fontId="76" fillId="0" borderId="0" xfId="1" applyFont="1" applyFill="1" applyBorder="1" applyAlignment="1">
      <alignment horizontal="right"/>
    </xf>
    <xf numFmtId="0" fontId="17" fillId="2" borderId="0" xfId="0" applyFont="1" applyFill="1" applyAlignment="1"/>
    <xf numFmtId="0" fontId="17" fillId="2" borderId="0" xfId="0" applyFont="1" applyFill="1" applyAlignment="1">
      <alignment horizontal="left"/>
    </xf>
    <xf numFmtId="0" fontId="76" fillId="2" borderId="0" xfId="0" applyFont="1" applyFill="1" applyAlignment="1">
      <alignment horizontal="left"/>
    </xf>
    <xf numFmtId="0" fontId="79" fillId="0" borderId="0" xfId="2" applyFont="1" applyFill="1" applyAlignment="1" applyProtection="1">
      <alignment horizontal="center" vertical="center"/>
      <protection locked="0"/>
    </xf>
    <xf numFmtId="0" fontId="79" fillId="0" borderId="0" xfId="2" applyFont="1" applyFill="1" applyAlignment="1" applyProtection="1">
      <alignment horizontal="center" vertical="center"/>
      <protection locked="0"/>
    </xf>
    <xf numFmtId="0" fontId="1" fillId="0" borderId="0" xfId="2"/>
    <xf numFmtId="0" fontId="80" fillId="0" borderId="0" xfId="2" applyFont="1"/>
    <xf numFmtId="0" fontId="81" fillId="0" borderId="0" xfId="2" applyFont="1" applyAlignment="1">
      <alignment horizontal="left"/>
    </xf>
    <xf numFmtId="0" fontId="82" fillId="0" borderId="0" xfId="2" applyFont="1"/>
    <xf numFmtId="0" fontId="81" fillId="0" borderId="0" xfId="2" applyFont="1" applyAlignment="1">
      <alignment horizontal="right"/>
    </xf>
    <xf numFmtId="0" fontId="81" fillId="0" borderId="1" xfId="2" applyFont="1" applyBorder="1"/>
    <xf numFmtId="0" fontId="81" fillId="0" borderId="0" xfId="2" applyFont="1" applyFill="1" applyAlignment="1" applyProtection="1">
      <alignment horizontal="center" vertical="center"/>
      <protection locked="0"/>
    </xf>
    <xf numFmtId="49" fontId="83" fillId="0" borderId="0" xfId="2" applyNumberFormat="1" applyFont="1" applyFill="1" applyAlignment="1" applyProtection="1">
      <alignment horizontal="center" vertical="center"/>
      <protection locked="0"/>
    </xf>
    <xf numFmtId="0" fontId="1" fillId="0" borderId="0" xfId="2" applyFill="1"/>
    <xf numFmtId="49" fontId="84" fillId="0" borderId="0" xfId="2" applyNumberFormat="1" applyFont="1" applyFill="1" applyAlignment="1" applyProtection="1">
      <alignment horizontal="center" vertical="center"/>
      <protection locked="0"/>
    </xf>
    <xf numFmtId="49" fontId="84" fillId="0" borderId="0" xfId="2" applyNumberFormat="1" applyFont="1" applyFill="1" applyAlignment="1" applyProtection="1">
      <alignment horizontal="center" vertical="center"/>
      <protection locked="0"/>
    </xf>
    <xf numFmtId="0" fontId="85" fillId="0" borderId="0" xfId="2" applyFont="1" applyFill="1" applyAlignment="1" applyProtection="1">
      <alignment horizontal="center" vertical="center"/>
      <protection locked="0"/>
    </xf>
    <xf numFmtId="0" fontId="85" fillId="0" borderId="0" xfId="2" applyFont="1" applyFill="1" applyAlignment="1" applyProtection="1">
      <alignment horizontal="center" vertical="center"/>
      <protection locked="0"/>
    </xf>
    <xf numFmtId="0" fontId="82" fillId="0" borderId="0" xfId="2" applyFont="1" applyFill="1" applyAlignment="1" applyProtection="1">
      <alignment vertical="center"/>
      <protection locked="0"/>
    </xf>
    <xf numFmtId="0" fontId="82" fillId="0" borderId="0" xfId="2" applyFont="1" applyFill="1" applyAlignment="1">
      <alignment horizontal="center" vertical="center"/>
    </xf>
    <xf numFmtId="49" fontId="84" fillId="0" borderId="7" xfId="2" applyNumberFormat="1" applyFont="1" applyFill="1" applyBorder="1" applyAlignment="1" applyProtection="1">
      <alignment horizontal="center" vertical="center"/>
      <protection locked="0"/>
    </xf>
    <xf numFmtId="0" fontId="86" fillId="0" borderId="7" xfId="2" applyFont="1" applyFill="1" applyBorder="1" applyAlignment="1" applyProtection="1">
      <alignment horizontal="center" vertical="center"/>
      <protection locked="0"/>
    </xf>
    <xf numFmtId="0" fontId="86" fillId="0" borderId="7" xfId="2" applyFont="1" applyFill="1" applyBorder="1" applyAlignment="1">
      <alignment horizontal="center" vertical="center" wrapText="1"/>
    </xf>
    <xf numFmtId="49" fontId="44" fillId="0" borderId="7" xfId="2" applyNumberFormat="1" applyFont="1" applyFill="1" applyBorder="1" applyAlignment="1" applyProtection="1">
      <alignment horizontal="center" vertical="center"/>
      <protection locked="0"/>
    </xf>
    <xf numFmtId="0" fontId="44" fillId="0" borderId="7" xfId="2" applyFont="1" applyFill="1" applyBorder="1" applyAlignment="1" applyProtection="1">
      <alignment horizontal="center" vertical="center"/>
      <protection locked="0"/>
    </xf>
    <xf numFmtId="0" fontId="44" fillId="0" borderId="7" xfId="2" applyFont="1" applyFill="1" applyBorder="1" applyAlignment="1">
      <alignment horizontal="center" vertical="center"/>
    </xf>
    <xf numFmtId="49" fontId="84" fillId="0" borderId="7" xfId="2" applyNumberFormat="1" applyFont="1" applyFill="1" applyBorder="1" applyAlignment="1" applyProtection="1">
      <alignment horizontal="centerContinuous" vertical="center" wrapText="1"/>
      <protection locked="0"/>
    </xf>
    <xf numFmtId="0" fontId="84" fillId="0" borderId="7" xfId="2" applyFont="1" applyFill="1" applyBorder="1" applyAlignment="1" applyProtection="1">
      <alignment horizontal="centerContinuous" vertical="center"/>
      <protection locked="0"/>
    </xf>
    <xf numFmtId="0" fontId="1" fillId="0" borderId="7" xfId="2" applyFill="1" applyBorder="1"/>
    <xf numFmtId="49" fontId="87" fillId="0" borderId="7" xfId="2" applyNumberFormat="1" applyFont="1" applyFill="1" applyBorder="1" applyAlignment="1" applyProtection="1">
      <alignment horizontal="center" vertical="center"/>
      <protection locked="0"/>
    </xf>
    <xf numFmtId="0" fontId="84" fillId="0" borderId="7" xfId="2" applyFont="1" applyFill="1" applyBorder="1" applyAlignment="1" applyProtection="1">
      <alignment horizontal="left" vertical="center" wrapText="1"/>
      <protection locked="0"/>
    </xf>
    <xf numFmtId="169" fontId="2" fillId="0" borderId="7" xfId="3" applyFont="1" applyFill="1" applyBorder="1"/>
    <xf numFmtId="0" fontId="84" fillId="0" borderId="7" xfId="2" applyFont="1" applyFill="1" applyBorder="1" applyAlignment="1" applyProtection="1">
      <alignment vertical="center"/>
      <protection locked="0"/>
    </xf>
    <xf numFmtId="169" fontId="88" fillId="0" borderId="7" xfId="3" applyFont="1" applyFill="1" applyBorder="1"/>
    <xf numFmtId="0" fontId="84" fillId="0" borderId="7" xfId="2" applyFont="1" applyFill="1" applyBorder="1" applyAlignment="1" applyProtection="1">
      <alignment horizontal="left" vertical="center"/>
      <protection locked="0"/>
    </xf>
    <xf numFmtId="0" fontId="84" fillId="0" borderId="7" xfId="2" applyFont="1" applyFill="1" applyBorder="1" applyAlignment="1" applyProtection="1">
      <alignment horizontal="center" vertical="center"/>
      <protection locked="0"/>
    </xf>
    <xf numFmtId="169" fontId="88" fillId="0" borderId="7" xfId="3" applyFont="1" applyFill="1" applyBorder="1" applyAlignment="1">
      <alignment vertical="center"/>
    </xf>
    <xf numFmtId="0" fontId="84" fillId="0" borderId="7" xfId="2" applyFont="1" applyFill="1" applyBorder="1" applyAlignment="1" applyProtection="1">
      <alignment horizontal="center" vertical="center" wrapText="1"/>
      <protection locked="0"/>
    </xf>
    <xf numFmtId="0" fontId="89" fillId="0" borderId="0" xfId="2" applyFont="1" applyFill="1"/>
    <xf numFmtId="49" fontId="90" fillId="0" borderId="7" xfId="2" applyNumberFormat="1" applyFont="1" applyFill="1" applyBorder="1" applyAlignment="1" applyProtection="1">
      <alignment horizontal="centerContinuous" vertical="center" wrapText="1"/>
      <protection locked="0"/>
    </xf>
    <xf numFmtId="0" fontId="91" fillId="0" borderId="0" xfId="2" applyFont="1" applyFill="1" applyAlignment="1" applyProtection="1">
      <protection locked="0"/>
    </xf>
    <xf numFmtId="0" fontId="3" fillId="0" borderId="0" xfId="2" applyFont="1"/>
    <xf numFmtId="0" fontId="92" fillId="0" borderId="0" xfId="2" applyFont="1" applyFill="1"/>
    <xf numFmtId="0" fontId="91" fillId="0" borderId="0" xfId="2" applyFont="1" applyFill="1"/>
    <xf numFmtId="0" fontId="3" fillId="0" borderId="0" xfId="2" applyFont="1" applyFill="1"/>
    <xf numFmtId="0" fontId="85" fillId="0" borderId="0" xfId="2" applyFont="1" applyFill="1" applyAlignment="1" applyProtection="1">
      <protection locked="0"/>
    </xf>
    <xf numFmtId="0" fontId="85" fillId="0" borderId="0" xfId="2" applyFont="1" applyFill="1"/>
    <xf numFmtId="0" fontId="93" fillId="0" borderId="0" xfId="2" applyFont="1" applyFill="1" applyAlignment="1" applyProtection="1">
      <alignment vertical="center"/>
      <protection locked="0"/>
    </xf>
    <xf numFmtId="0" fontId="1" fillId="0" borderId="0" xfId="2" applyFill="1" applyAlignment="1"/>
    <xf numFmtId="0" fontId="85" fillId="0" borderId="0" xfId="2" applyFont="1" applyFill="1" applyAlignment="1">
      <alignment horizontal="left"/>
    </xf>
    <xf numFmtId="0" fontId="94" fillId="0" borderId="0" xfId="2" applyFont="1" applyAlignment="1" applyProtection="1">
      <alignment horizontal="center" vertical="center"/>
      <protection locked="0"/>
    </xf>
    <xf numFmtId="0" fontId="81" fillId="0" borderId="0" xfId="2" applyFont="1" applyAlignment="1" applyProtection="1">
      <alignment horizontal="center" vertical="center" wrapText="1"/>
      <protection locked="0"/>
    </xf>
    <xf numFmtId="0" fontId="95" fillId="0" borderId="0" xfId="2" applyFont="1" applyAlignment="1">
      <alignment horizontal="left"/>
    </xf>
    <xf numFmtId="49" fontId="83" fillId="0" borderId="0" xfId="2" applyNumberFormat="1" applyFont="1" applyAlignment="1" applyProtection="1">
      <alignment horizontal="center" vertical="center"/>
      <protection locked="0"/>
    </xf>
    <xf numFmtId="0" fontId="96" fillId="0" borderId="0" xfId="2" applyFont="1" applyAlignment="1" applyProtection="1">
      <alignment horizontal="center" vertical="center"/>
      <protection locked="0"/>
    </xf>
    <xf numFmtId="0" fontId="97" fillId="0" borderId="0" xfId="2" applyFont="1" applyAlignment="1" applyProtection="1">
      <alignment horizontal="center" vertical="center"/>
      <protection locked="0"/>
    </xf>
    <xf numFmtId="0" fontId="82" fillId="0" borderId="0" xfId="2" applyFont="1" applyAlignment="1" applyProtection="1">
      <alignment vertical="center"/>
      <protection locked="0"/>
    </xf>
    <xf numFmtId="49" fontId="98" fillId="0" borderId="7" xfId="2" applyNumberFormat="1" applyFont="1" applyBorder="1" applyAlignment="1" applyProtection="1">
      <alignment horizontal="center" vertical="center"/>
      <protection locked="0"/>
    </xf>
    <xf numFmtId="0" fontId="98" fillId="0" borderId="7" xfId="2" applyFont="1" applyBorder="1" applyAlignment="1" applyProtection="1">
      <alignment horizontal="center" vertical="center"/>
      <protection locked="0"/>
    </xf>
    <xf numFmtId="0" fontId="98" fillId="0" borderId="7" xfId="2" applyFont="1" applyBorder="1" applyAlignment="1">
      <alignment horizontal="center" vertical="center" wrapText="1"/>
    </xf>
    <xf numFmtId="49" fontId="99" fillId="0" borderId="7" xfId="2" applyNumberFormat="1" applyFont="1" applyBorder="1" applyAlignment="1" applyProtection="1">
      <alignment horizontal="center" vertical="center"/>
      <protection locked="0"/>
    </xf>
    <xf numFmtId="0" fontId="99" fillId="0" borderId="7" xfId="2" applyFont="1" applyBorder="1" applyAlignment="1" applyProtection="1">
      <alignment horizontal="center" vertical="center"/>
      <protection locked="0"/>
    </xf>
    <xf numFmtId="170" fontId="99" fillId="0" borderId="7" xfId="2" applyNumberFormat="1" applyFont="1" applyBorder="1" applyAlignment="1" applyProtection="1">
      <alignment horizontal="center" vertical="center"/>
      <protection locked="0"/>
    </xf>
    <xf numFmtId="0" fontId="100" fillId="0" borderId="7" xfId="2" applyFont="1" applyBorder="1"/>
    <xf numFmtId="0" fontId="100" fillId="0" borderId="7" xfId="2" applyFont="1" applyBorder="1" applyAlignment="1">
      <alignment vertical="center"/>
    </xf>
    <xf numFmtId="43" fontId="2" fillId="0" borderId="7" xfId="2" applyNumberFormat="1" applyFont="1" applyBorder="1"/>
    <xf numFmtId="0" fontId="100" fillId="0" borderId="7" xfId="2" applyFont="1" applyBorder="1" applyAlignment="1">
      <alignment wrapText="1"/>
    </xf>
    <xf numFmtId="0" fontId="100" fillId="0" borderId="7" xfId="2" applyFont="1" applyBorder="1" applyProtection="1">
      <protection locked="0"/>
    </xf>
    <xf numFmtId="0" fontId="91" fillId="0" borderId="0" xfId="2" applyFont="1" applyAlignment="1" applyProtection="1">
      <protection locked="0"/>
    </xf>
    <xf numFmtId="0" fontId="91" fillId="0" borderId="0" xfId="2" applyFont="1"/>
    <xf numFmtId="0" fontId="85" fillId="0" borderId="0" xfId="2" applyFont="1" applyAlignment="1" applyProtection="1">
      <protection locked="0"/>
    </xf>
    <xf numFmtId="0" fontId="85" fillId="0" borderId="0" xfId="2" applyFont="1"/>
    <xf numFmtId="171" fontId="86" fillId="0" borderId="0" xfId="4" applyFont="1" applyFill="1" applyBorder="1" applyAlignment="1">
      <alignment vertical="center"/>
    </xf>
    <xf numFmtId="0" fontId="1" fillId="0" borderId="0" xfId="2" applyAlignment="1"/>
    <xf numFmtId="0" fontId="101" fillId="0" borderId="0" xfId="2" applyFont="1"/>
    <xf numFmtId="0" fontId="81" fillId="0" borderId="0" xfId="2" applyFont="1" applyBorder="1"/>
    <xf numFmtId="0" fontId="82" fillId="0" borderId="0" xfId="2" applyFont="1" applyBorder="1"/>
    <xf numFmtId="0" fontId="102" fillId="0" borderId="0" xfId="2" applyFont="1" applyFill="1" applyAlignment="1" applyProtection="1">
      <alignment vertical="center"/>
      <protection locked="0"/>
    </xf>
    <xf numFmtId="0" fontId="103" fillId="0" borderId="0" xfId="2" applyFont="1" applyFill="1" applyAlignment="1">
      <alignment vertical="center"/>
    </xf>
    <xf numFmtId="0" fontId="103" fillId="0" borderId="0" xfId="2" applyFont="1" applyFill="1" applyAlignment="1">
      <alignment horizontal="centerContinuous" vertical="center"/>
    </xf>
    <xf numFmtId="0" fontId="103" fillId="0" borderId="0" xfId="2" applyFont="1" applyFill="1" applyAlignment="1">
      <alignment horizontal="right" vertical="center"/>
    </xf>
    <xf numFmtId="0" fontId="104" fillId="0" borderId="7" xfId="2" applyFont="1" applyFill="1" applyBorder="1" applyAlignment="1" applyProtection="1">
      <alignment horizontal="center" vertical="center" wrapText="1"/>
      <protection locked="0"/>
    </xf>
    <xf numFmtId="0" fontId="104" fillId="0" borderId="7" xfId="2" applyFont="1" applyFill="1" applyBorder="1" applyAlignment="1">
      <alignment horizontal="center" vertical="center" wrapText="1"/>
    </xf>
    <xf numFmtId="0" fontId="105" fillId="0" borderId="7" xfId="2" applyFont="1" applyFill="1" applyBorder="1" applyAlignment="1">
      <alignment horizontal="center" vertical="center"/>
    </xf>
    <xf numFmtId="49" fontId="90" fillId="0" borderId="7" xfId="2" applyNumberFormat="1" applyFont="1" applyFill="1" applyBorder="1" applyAlignment="1" applyProtection="1">
      <alignment horizontal="center" vertical="center"/>
      <protection locked="0"/>
    </xf>
    <xf numFmtId="172" fontId="98" fillId="0" borderId="7" xfId="2" applyNumberFormat="1" applyFont="1" applyFill="1" applyBorder="1" applyAlignment="1" applyProtection="1">
      <alignment vertical="center"/>
      <protection locked="0"/>
    </xf>
    <xf numFmtId="1" fontId="98" fillId="0" borderId="7" xfId="2" applyNumberFormat="1" applyFont="1" applyFill="1" applyBorder="1" applyAlignment="1">
      <alignment horizontal="center" vertical="center"/>
    </xf>
    <xf numFmtId="173" fontId="98" fillId="0" borderId="7" xfId="4" applyNumberFormat="1" applyFont="1" applyFill="1" applyBorder="1" applyAlignment="1">
      <alignment vertical="center"/>
    </xf>
    <xf numFmtId="173" fontId="98" fillId="0" borderId="7" xfId="4" applyNumberFormat="1" applyFont="1" applyFill="1" applyBorder="1" applyAlignment="1">
      <alignment horizontal="center" vertical="center"/>
    </xf>
    <xf numFmtId="0" fontId="2" fillId="0" borderId="0" xfId="2" applyFont="1" applyFill="1"/>
    <xf numFmtId="0" fontId="2" fillId="0" borderId="0" xfId="2" applyFont="1"/>
    <xf numFmtId="0" fontId="91" fillId="0" borderId="0" xfId="2" applyFont="1" applyFill="1" applyProtection="1">
      <protection locked="0"/>
    </xf>
    <xf numFmtId="0" fontId="106" fillId="0" borderId="0" xfId="2" applyFont="1" applyFill="1" applyProtection="1">
      <protection locked="0"/>
    </xf>
    <xf numFmtId="0" fontId="106" fillId="0" borderId="0" xfId="2" applyFont="1" applyFill="1"/>
    <xf numFmtId="0" fontId="101" fillId="0" borderId="0" xfId="2" applyFont="1" applyFill="1"/>
    <xf numFmtId="170" fontId="104" fillId="0" borderId="0" xfId="2" applyNumberFormat="1" applyFont="1" applyFill="1" applyAlignment="1" applyProtection="1">
      <alignment vertical="center"/>
      <protection locked="0"/>
    </xf>
    <xf numFmtId="171" fontId="104" fillId="0" borderId="0" xfId="4" applyFont="1" applyFill="1" applyBorder="1" applyAlignment="1">
      <alignment vertical="center"/>
    </xf>
    <xf numFmtId="171" fontId="107" fillId="0" borderId="0" xfId="4" applyFont="1" applyFill="1" applyBorder="1" applyAlignment="1">
      <alignment horizontal="left" vertical="center"/>
    </xf>
  </cellXfs>
  <cellStyles count="5">
    <cellStyle name="Обычный" xfId="0" builtinId="0"/>
    <cellStyle name="Обычный 2" xfId="2"/>
    <cellStyle name="Финансовый" xfId="1" builtinId="3"/>
    <cellStyle name="Финансовый [0] 2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CSERVER\box\&#1084;&#1072;&#1075;&#1072;&#1079;&#1080;&#1085;\&#1055;&#1056;&#1045;&#1049;&#1057;&#1050;&#1059;&#1056;&#1040;&#1053;&#1058;&#1067;%202026&#1075;\09&#1055;&#1088;&#1077;&#1081;&#1089;&#1082;&#1091;&#1088;&#1072;&#1085;&#1090;%20&#1057;&#1077;&#1085;&#1090;&#1103;&#1073;&#1088;&#1100;%202026%20&#1088;&#1091;&#1095;&#1077;&#1081;&#1082;&#1080;,%20&#1079;&#1072;&#1087;.&#1095;&#1072;&#1089;&#1090;&#1080;,%20&#1090;&#1088;&#1077;&#1085;&#1072;&#1078;&#1077;&#1088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заказная продукция"/>
      <sheetName val="осн.  роз."/>
      <sheetName val="зап. части"/>
      <sheetName val="зап. части роз"/>
      <sheetName val="тренажеры"/>
      <sheetName val="дренаж.насосы"/>
      <sheetName val="др.насосы роз."/>
    </sheetNames>
    <sheetDataSet>
      <sheetData sheetId="0">
        <row r="70">
          <cell r="A70" t="str">
            <v>Начальник ОПЭиАР</v>
          </cell>
          <cell r="F70" t="str">
            <v>Е.О. Доморацкая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944"/>
  <sheetViews>
    <sheetView topLeftCell="A3" zoomScale="79" zoomScaleNormal="79" workbookViewId="0">
      <selection activeCell="W3" sqref="W1:W1048576"/>
    </sheetView>
  </sheetViews>
  <sheetFormatPr defaultRowHeight="12.75" customHeight="1" x14ac:dyDescent="0.2"/>
  <cols>
    <col min="1" max="1" width="62.5703125" style="105" customWidth="1"/>
    <col min="2" max="2" width="29.28515625" style="105" customWidth="1"/>
    <col min="3" max="3" width="20.140625" style="105" customWidth="1"/>
    <col min="4" max="4" width="19.140625" style="105" hidden="1" customWidth="1"/>
    <col min="5" max="5" width="21.28515625" style="105" customWidth="1"/>
    <col min="6" max="6" width="24.85546875" style="105" hidden="1" customWidth="1"/>
    <col min="7" max="7" width="16.42578125" style="105" hidden="1" customWidth="1"/>
    <col min="8" max="8" width="17.28515625" style="105" hidden="1" customWidth="1"/>
    <col min="9" max="9" width="17.5703125" style="105" hidden="1" customWidth="1"/>
    <col min="10" max="10" width="15.85546875" style="105" hidden="1" customWidth="1"/>
    <col min="11" max="11" width="15" style="105" hidden="1" customWidth="1"/>
    <col min="12" max="12" width="17.5703125" style="105" hidden="1" customWidth="1"/>
    <col min="13" max="13" width="16.42578125" style="105" hidden="1" customWidth="1"/>
    <col min="14" max="14" width="16" style="105" hidden="1" customWidth="1"/>
    <col min="15" max="15" width="16.85546875" style="105" hidden="1" customWidth="1"/>
    <col min="16" max="16" width="17.42578125" style="105" hidden="1" customWidth="1"/>
    <col min="17" max="17" width="15.42578125" style="105" hidden="1" customWidth="1"/>
    <col min="18" max="18" width="16.140625" style="105" hidden="1" customWidth="1"/>
    <col min="19" max="19" width="15.85546875" style="105" hidden="1" customWidth="1"/>
    <col min="20" max="20" width="14.7109375" style="105" hidden="1" customWidth="1"/>
    <col min="21" max="22" width="15.140625" style="105" hidden="1" customWidth="1"/>
    <col min="23" max="23" width="20.5703125" style="105" customWidth="1"/>
    <col min="24" max="16384" width="9.140625" style="105"/>
  </cols>
  <sheetData>
    <row r="1" spans="1:23" ht="27" hidden="1" customHeight="1" x14ac:dyDescent="0.25">
      <c r="A1" s="104" t="s">
        <v>775</v>
      </c>
    </row>
    <row r="2" spans="1:23" ht="30.75" hidden="1" customHeight="1" x14ac:dyDescent="0.2">
      <c r="A2" s="106" t="s">
        <v>776</v>
      </c>
      <c r="E2" s="4"/>
      <c r="F2" s="4"/>
      <c r="G2" s="4"/>
    </row>
    <row r="3" spans="1:23" ht="21" customHeight="1" x14ac:dyDescent="0.25">
      <c r="D3" s="23"/>
    </row>
    <row r="4" spans="1:23" ht="20.25" x14ac:dyDescent="0.3">
      <c r="B4" s="3"/>
      <c r="C4" s="107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ht="27" customHeight="1" x14ac:dyDescent="0.3">
      <c r="A5" s="7"/>
      <c r="B5" s="3"/>
      <c r="C5" s="12" t="s">
        <v>1</v>
      </c>
      <c r="E5" s="108"/>
      <c r="F5" s="108"/>
      <c r="G5" s="10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8"/>
    </row>
    <row r="6" spans="1:23" ht="18" customHeight="1" x14ac:dyDescent="0.3">
      <c r="A6" s="7"/>
      <c r="B6" s="3"/>
      <c r="C6" s="12"/>
      <c r="E6" s="108"/>
      <c r="F6" s="108"/>
      <c r="G6" s="10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28"/>
    </row>
    <row r="7" spans="1:23" ht="27.75" customHeight="1" x14ac:dyDescent="0.3">
      <c r="A7" s="7"/>
      <c r="B7" s="3"/>
      <c r="C7" s="109"/>
      <c r="D7" s="110"/>
      <c r="E7" s="109"/>
      <c r="F7" s="12" t="s">
        <v>2</v>
      </c>
      <c r="G7" s="12" t="s">
        <v>2</v>
      </c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2" t="s">
        <v>2</v>
      </c>
      <c r="N7" s="12" t="s">
        <v>2</v>
      </c>
      <c r="O7" s="12" t="s">
        <v>2</v>
      </c>
      <c r="P7" s="12" t="s">
        <v>2</v>
      </c>
      <c r="Q7" s="12" t="s">
        <v>2</v>
      </c>
      <c r="R7" s="12" t="s">
        <v>2</v>
      </c>
      <c r="S7" s="12" t="s">
        <v>2</v>
      </c>
      <c r="T7" s="12" t="s">
        <v>2</v>
      </c>
      <c r="U7" s="12" t="s">
        <v>2</v>
      </c>
      <c r="V7" s="12" t="s">
        <v>2</v>
      </c>
      <c r="W7" s="12" t="s">
        <v>2</v>
      </c>
    </row>
    <row r="8" spans="1:23" ht="32.25" customHeight="1" x14ac:dyDescent="0.3">
      <c r="A8" s="7"/>
      <c r="B8" s="3"/>
      <c r="C8" s="111" t="s">
        <v>777</v>
      </c>
      <c r="E8" s="112" t="s">
        <v>778</v>
      </c>
      <c r="F8" s="113"/>
      <c r="G8" s="1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3"/>
      <c r="V8" s="28"/>
      <c r="W8" s="105" t="s">
        <v>4</v>
      </c>
    </row>
    <row r="9" spans="1:23" ht="50.25" customHeight="1" x14ac:dyDescent="0.25">
      <c r="A9" s="7"/>
      <c r="B9" s="114"/>
      <c r="C9" s="3"/>
      <c r="D9" s="3"/>
      <c r="E9" s="3"/>
      <c r="F9" s="3"/>
      <c r="G9" s="3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3"/>
      <c r="V9" s="28"/>
    </row>
    <row r="10" spans="1:23" ht="32.25" customHeight="1" x14ac:dyDescent="0.3">
      <c r="A10" s="22"/>
      <c r="B10" s="116" t="s">
        <v>6</v>
      </c>
      <c r="C10" s="9"/>
      <c r="D10" s="25"/>
      <c r="E10" s="25"/>
      <c r="F10" s="25"/>
      <c r="G10" s="2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9"/>
      <c r="V10" s="9"/>
    </row>
    <row r="11" spans="1:23" ht="28.5" customHeight="1" x14ac:dyDescent="0.35">
      <c r="A11" s="25"/>
      <c r="B11" s="117" t="s">
        <v>7</v>
      </c>
      <c r="C11" s="25"/>
      <c r="D11" s="25"/>
      <c r="E11" s="25"/>
      <c r="F11" s="25"/>
      <c r="G11" s="2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18"/>
      <c r="V11" s="10"/>
    </row>
    <row r="12" spans="1:23" ht="29.25" customHeight="1" x14ac:dyDescent="0.25">
      <c r="A12" s="7"/>
      <c r="B12" s="25" t="s">
        <v>779</v>
      </c>
      <c r="C12" s="25"/>
      <c r="D12" s="25"/>
      <c r="E12" s="25"/>
      <c r="F12" s="25"/>
      <c r="G12" s="25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3"/>
      <c r="V12" s="3"/>
    </row>
    <row r="13" spans="1:23" ht="36.75" customHeight="1" thickBot="1" x14ac:dyDescent="0.3">
      <c r="A13" s="28" t="s">
        <v>13</v>
      </c>
      <c r="B13" s="29"/>
      <c r="C13" s="28"/>
      <c r="D13" s="28"/>
      <c r="E13" s="3" t="s">
        <v>780</v>
      </c>
      <c r="G13" s="119">
        <v>45658</v>
      </c>
      <c r="H13" s="120" t="s">
        <v>781</v>
      </c>
      <c r="I13" s="105">
        <v>1.04</v>
      </c>
      <c r="J13" s="3" t="s">
        <v>782</v>
      </c>
      <c r="K13" s="105" t="s">
        <v>783</v>
      </c>
      <c r="L13" s="3" t="s">
        <v>784</v>
      </c>
      <c r="M13" s="3" t="s">
        <v>785</v>
      </c>
      <c r="N13" s="3" t="s">
        <v>786</v>
      </c>
      <c r="O13" s="3" t="s">
        <v>787</v>
      </c>
      <c r="P13" s="3" t="s">
        <v>788</v>
      </c>
      <c r="Q13" s="3" t="s">
        <v>789</v>
      </c>
      <c r="R13" s="3" t="s">
        <v>790</v>
      </c>
      <c r="S13" s="3" t="s">
        <v>791</v>
      </c>
      <c r="V13" s="18"/>
    </row>
    <row r="14" spans="1:23" ht="111" customHeight="1" thickBot="1" x14ac:dyDescent="0.3">
      <c r="A14" s="121" t="s">
        <v>24</v>
      </c>
      <c r="B14" s="122" t="s">
        <v>25</v>
      </c>
      <c r="C14" s="123" t="s">
        <v>27</v>
      </c>
      <c r="D14" s="122" t="s">
        <v>28</v>
      </c>
      <c r="E14" s="123" t="s">
        <v>29</v>
      </c>
      <c r="F14" s="124"/>
      <c r="G14" s="125" t="s">
        <v>30</v>
      </c>
      <c r="H14" s="125" t="s">
        <v>30</v>
      </c>
      <c r="I14" s="125" t="s">
        <v>30</v>
      </c>
      <c r="J14" s="125" t="s">
        <v>30</v>
      </c>
      <c r="K14" s="125" t="s">
        <v>30</v>
      </c>
      <c r="L14" s="125" t="s">
        <v>30</v>
      </c>
      <c r="M14" s="125"/>
      <c r="N14" s="125"/>
      <c r="O14" s="125" t="s">
        <v>30</v>
      </c>
      <c r="P14" s="125" t="s">
        <v>30</v>
      </c>
      <c r="Q14" s="125" t="s">
        <v>30</v>
      </c>
      <c r="R14" s="125" t="s">
        <v>30</v>
      </c>
      <c r="S14" s="125" t="s">
        <v>792</v>
      </c>
      <c r="T14" s="122" t="s">
        <v>30</v>
      </c>
      <c r="U14" s="122" t="s">
        <v>31</v>
      </c>
      <c r="V14" s="126" t="s">
        <v>32</v>
      </c>
      <c r="W14" s="36" t="s">
        <v>33</v>
      </c>
    </row>
    <row r="15" spans="1:23" ht="21.75" customHeight="1" x14ac:dyDescent="0.25">
      <c r="A15" s="127" t="s">
        <v>793</v>
      </c>
      <c r="B15" s="128" t="s">
        <v>794</v>
      </c>
      <c r="C15" s="129"/>
      <c r="D15" s="129"/>
      <c r="E15" s="130"/>
      <c r="F15" s="130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28"/>
      <c r="V15" s="132"/>
      <c r="W15" s="133"/>
    </row>
    <row r="16" spans="1:23" ht="42" customHeight="1" x14ac:dyDescent="0.25">
      <c r="A16" s="134" t="s">
        <v>795</v>
      </c>
      <c r="B16" s="135" t="s">
        <v>796</v>
      </c>
      <c r="C16" s="136" t="s">
        <v>797</v>
      </c>
      <c r="D16" s="137">
        <v>9403202009</v>
      </c>
      <c r="E16" s="138" t="s">
        <v>798</v>
      </c>
      <c r="F16" s="139">
        <v>44.04</v>
      </c>
      <c r="G16" s="140">
        <v>44.17</v>
      </c>
      <c r="H16" s="140">
        <v>44.3</v>
      </c>
      <c r="I16" s="140">
        <f>ROUND((H16*1),2)</f>
        <v>44.3</v>
      </c>
      <c r="J16" s="140">
        <f>ROUND((H16*1.006),2)</f>
        <v>44.57</v>
      </c>
      <c r="K16" s="140">
        <v>44.7</v>
      </c>
      <c r="L16" s="140">
        <v>44.83</v>
      </c>
      <c r="M16" s="140">
        <v>44.96</v>
      </c>
      <c r="N16" s="140">
        <v>45.09</v>
      </c>
      <c r="O16" s="140">
        <v>45.22</v>
      </c>
      <c r="P16" s="140">
        <v>45.35</v>
      </c>
      <c r="Q16" s="140">
        <v>45.48</v>
      </c>
      <c r="R16" s="140">
        <v>45.48</v>
      </c>
      <c r="S16" s="140"/>
      <c r="T16" s="140">
        <f>Q16</f>
        <v>45.48</v>
      </c>
      <c r="U16" s="141">
        <f t="shared" ref="U16:U37" si="0">T16*20%</f>
        <v>9.0960000000000001</v>
      </c>
      <c r="V16" s="142">
        <f t="shared" ref="V16:V37" si="1">T16+U16</f>
        <v>54.575999999999993</v>
      </c>
      <c r="W16" s="143">
        <v>62.76</v>
      </c>
    </row>
    <row r="17" spans="1:23" ht="41.25" customHeight="1" x14ac:dyDescent="0.25">
      <c r="A17" s="134" t="s">
        <v>799</v>
      </c>
      <c r="B17" s="135" t="s">
        <v>800</v>
      </c>
      <c r="C17" s="136" t="s">
        <v>801</v>
      </c>
      <c r="D17" s="137">
        <v>9403202009</v>
      </c>
      <c r="E17" s="138" t="s">
        <v>798</v>
      </c>
      <c r="F17" s="139"/>
      <c r="G17" s="140">
        <v>56.57</v>
      </c>
      <c r="H17" s="140">
        <v>56.74</v>
      </c>
      <c r="I17" s="140">
        <f t="shared" ref="I17:I79" si="2">ROUND((H17*1),2)</f>
        <v>56.74</v>
      </c>
      <c r="J17" s="140">
        <f t="shared" ref="J17:J60" si="3">ROUND((H17*1.006),2)</f>
        <v>57.08</v>
      </c>
      <c r="K17" s="140">
        <v>57.25</v>
      </c>
      <c r="L17" s="140">
        <v>57.42</v>
      </c>
      <c r="M17" s="140">
        <v>57.59</v>
      </c>
      <c r="N17" s="140">
        <v>57.76</v>
      </c>
      <c r="O17" s="140">
        <v>57.93</v>
      </c>
      <c r="P17" s="140">
        <v>58.1</v>
      </c>
      <c r="Q17" s="140">
        <v>58.27</v>
      </c>
      <c r="R17" s="140">
        <v>58.27</v>
      </c>
      <c r="S17" s="140"/>
      <c r="T17" s="140">
        <f t="shared" ref="T17:T61" si="4">Q17</f>
        <v>58.27</v>
      </c>
      <c r="U17" s="141">
        <f t="shared" si="0"/>
        <v>11.654000000000002</v>
      </c>
      <c r="V17" s="142">
        <f t="shared" si="1"/>
        <v>69.924000000000007</v>
      </c>
      <c r="W17" s="143">
        <v>80.41</v>
      </c>
    </row>
    <row r="18" spans="1:23" ht="41.25" customHeight="1" x14ac:dyDescent="0.25">
      <c r="A18" s="134" t="s">
        <v>802</v>
      </c>
      <c r="B18" s="135" t="s">
        <v>803</v>
      </c>
      <c r="C18" s="136" t="s">
        <v>804</v>
      </c>
      <c r="D18" s="137">
        <v>9403202009</v>
      </c>
      <c r="E18" s="138" t="s">
        <v>798</v>
      </c>
      <c r="F18" s="139"/>
      <c r="G18" s="140">
        <v>59.94</v>
      </c>
      <c r="H18" s="140">
        <v>60.12</v>
      </c>
      <c r="I18" s="140">
        <f t="shared" si="2"/>
        <v>60.12</v>
      </c>
      <c r="J18" s="140">
        <f t="shared" si="3"/>
        <v>60.48</v>
      </c>
      <c r="K18" s="140">
        <v>60.66</v>
      </c>
      <c r="L18" s="140">
        <v>60.84</v>
      </c>
      <c r="M18" s="140">
        <v>61.02</v>
      </c>
      <c r="N18" s="140">
        <v>61.2</v>
      </c>
      <c r="O18" s="140">
        <v>61.38</v>
      </c>
      <c r="P18" s="140">
        <v>61.56</v>
      </c>
      <c r="Q18" s="140">
        <v>61.74</v>
      </c>
      <c r="R18" s="140">
        <v>61.74</v>
      </c>
      <c r="S18" s="140"/>
      <c r="T18" s="140">
        <f t="shared" si="4"/>
        <v>61.74</v>
      </c>
      <c r="U18" s="141">
        <f t="shared" si="0"/>
        <v>12.348000000000001</v>
      </c>
      <c r="V18" s="142">
        <f t="shared" si="1"/>
        <v>74.088000000000008</v>
      </c>
      <c r="W18" s="143">
        <v>85.2</v>
      </c>
    </row>
    <row r="19" spans="1:23" ht="26.25" customHeight="1" x14ac:dyDescent="0.25">
      <c r="A19" s="134" t="s">
        <v>805</v>
      </c>
      <c r="B19" s="144" t="s">
        <v>806</v>
      </c>
      <c r="C19" s="136" t="s">
        <v>807</v>
      </c>
      <c r="D19" s="137">
        <v>9403202009</v>
      </c>
      <c r="E19" s="138" t="s">
        <v>798</v>
      </c>
      <c r="F19" s="139"/>
      <c r="G19" s="140">
        <v>56.63</v>
      </c>
      <c r="H19" s="140">
        <v>56.8</v>
      </c>
      <c r="I19" s="140">
        <f t="shared" si="2"/>
        <v>56.8</v>
      </c>
      <c r="J19" s="140">
        <f t="shared" si="3"/>
        <v>57.14</v>
      </c>
      <c r="K19" s="140">
        <v>57.31</v>
      </c>
      <c r="L19" s="140">
        <v>57.48</v>
      </c>
      <c r="M19" s="140">
        <v>57.65</v>
      </c>
      <c r="N19" s="140">
        <v>57.82</v>
      </c>
      <c r="O19" s="140">
        <v>57.99</v>
      </c>
      <c r="P19" s="140">
        <v>58.16</v>
      </c>
      <c r="Q19" s="140">
        <v>58.33</v>
      </c>
      <c r="R19" s="140">
        <v>58.33</v>
      </c>
      <c r="S19" s="140"/>
      <c r="T19" s="140">
        <f t="shared" si="4"/>
        <v>58.33</v>
      </c>
      <c r="U19" s="141">
        <f t="shared" si="0"/>
        <v>11.666</v>
      </c>
      <c r="V19" s="142">
        <f t="shared" si="1"/>
        <v>69.995999999999995</v>
      </c>
      <c r="W19" s="143">
        <v>80.5</v>
      </c>
    </row>
    <row r="20" spans="1:23" ht="27" customHeight="1" x14ac:dyDescent="0.25">
      <c r="A20" s="134" t="s">
        <v>808</v>
      </c>
      <c r="B20" s="144" t="s">
        <v>809</v>
      </c>
      <c r="C20" s="136" t="s">
        <v>804</v>
      </c>
      <c r="D20" s="137">
        <v>9403202009</v>
      </c>
      <c r="E20" s="138" t="s">
        <v>798</v>
      </c>
      <c r="F20" s="139"/>
      <c r="G20" s="140">
        <v>70.59</v>
      </c>
      <c r="H20" s="140">
        <v>70.8</v>
      </c>
      <c r="I20" s="140">
        <f t="shared" si="2"/>
        <v>70.8</v>
      </c>
      <c r="J20" s="140">
        <f t="shared" si="3"/>
        <v>71.22</v>
      </c>
      <c r="K20" s="140">
        <v>71.430000000000007</v>
      </c>
      <c r="L20" s="140">
        <v>71.650000000000006</v>
      </c>
      <c r="M20" s="140">
        <v>71.86</v>
      </c>
      <c r="N20" s="140">
        <v>72.069999999999993</v>
      </c>
      <c r="O20" s="140">
        <v>72.28</v>
      </c>
      <c r="P20" s="140">
        <v>72.5</v>
      </c>
      <c r="Q20" s="140">
        <v>72.72</v>
      </c>
      <c r="R20" s="140">
        <v>72.72</v>
      </c>
      <c r="S20" s="140"/>
      <c r="T20" s="140">
        <f t="shared" si="4"/>
        <v>72.72</v>
      </c>
      <c r="U20" s="141">
        <f t="shared" si="0"/>
        <v>14.544</v>
      </c>
      <c r="V20" s="142">
        <f t="shared" si="1"/>
        <v>87.263999999999996</v>
      </c>
      <c r="W20" s="143">
        <v>100.35</v>
      </c>
    </row>
    <row r="21" spans="1:23" ht="36.75" customHeight="1" x14ac:dyDescent="0.25">
      <c r="A21" s="145" t="s">
        <v>810</v>
      </c>
      <c r="B21" s="135" t="s">
        <v>811</v>
      </c>
      <c r="C21" s="136" t="s">
        <v>797</v>
      </c>
      <c r="D21" s="137">
        <v>9403202009</v>
      </c>
      <c r="E21" s="138" t="s">
        <v>798</v>
      </c>
      <c r="F21" s="139"/>
      <c r="G21" s="140">
        <v>44.52</v>
      </c>
      <c r="H21" s="140">
        <v>44.65</v>
      </c>
      <c r="I21" s="140">
        <f t="shared" si="2"/>
        <v>44.65</v>
      </c>
      <c r="J21" s="140">
        <f t="shared" si="3"/>
        <v>44.92</v>
      </c>
      <c r="K21" s="140">
        <f t="shared" ref="K21:K60" si="5">ROUND((I21*1.003),2)</f>
        <v>44.78</v>
      </c>
      <c r="L21" s="140">
        <v>45.19</v>
      </c>
      <c r="M21" s="140">
        <v>45.32</v>
      </c>
      <c r="N21" s="140">
        <v>45.45</v>
      </c>
      <c r="O21" s="140">
        <v>45.58</v>
      </c>
      <c r="P21" s="140">
        <v>45.71</v>
      </c>
      <c r="Q21" s="140">
        <v>45.84</v>
      </c>
      <c r="R21" s="140">
        <v>45.84</v>
      </c>
      <c r="S21" s="140"/>
      <c r="T21" s="140">
        <f t="shared" si="4"/>
        <v>45.84</v>
      </c>
      <c r="U21" s="141">
        <f t="shared" si="0"/>
        <v>9.168000000000001</v>
      </c>
      <c r="V21" s="142">
        <f t="shared" si="1"/>
        <v>55.008000000000003</v>
      </c>
      <c r="W21" s="143">
        <v>63.26</v>
      </c>
    </row>
    <row r="22" spans="1:23" ht="48" customHeight="1" x14ac:dyDescent="0.25">
      <c r="A22" s="145" t="s">
        <v>812</v>
      </c>
      <c r="B22" s="135" t="s">
        <v>813</v>
      </c>
      <c r="C22" s="136" t="s">
        <v>801</v>
      </c>
      <c r="D22" s="137">
        <v>9403202009</v>
      </c>
      <c r="E22" s="138" t="s">
        <v>798</v>
      </c>
      <c r="F22" s="138"/>
      <c r="G22" s="140">
        <v>58.23</v>
      </c>
      <c r="H22" s="140">
        <v>58.4</v>
      </c>
      <c r="I22" s="140">
        <f t="shared" si="2"/>
        <v>58.4</v>
      </c>
      <c r="J22" s="140">
        <f t="shared" si="3"/>
        <v>58.75</v>
      </c>
      <c r="K22" s="140">
        <f t="shared" si="5"/>
        <v>58.58</v>
      </c>
      <c r="L22" s="140">
        <v>59.1</v>
      </c>
      <c r="M22" s="140">
        <v>59.28</v>
      </c>
      <c r="N22" s="140">
        <v>59.46</v>
      </c>
      <c r="O22" s="140">
        <v>59.64</v>
      </c>
      <c r="P22" s="140">
        <v>59.82</v>
      </c>
      <c r="Q22" s="140">
        <v>60</v>
      </c>
      <c r="R22" s="140">
        <v>60</v>
      </c>
      <c r="S22" s="140"/>
      <c r="T22" s="140">
        <f t="shared" si="4"/>
        <v>60</v>
      </c>
      <c r="U22" s="141">
        <f t="shared" si="0"/>
        <v>12</v>
      </c>
      <c r="V22" s="142">
        <f t="shared" si="1"/>
        <v>72</v>
      </c>
      <c r="W22" s="143">
        <v>82.8</v>
      </c>
    </row>
    <row r="23" spans="1:23" ht="30.75" x14ac:dyDescent="0.25">
      <c r="A23" s="146" t="s">
        <v>814</v>
      </c>
      <c r="B23" s="135" t="s">
        <v>815</v>
      </c>
      <c r="C23" s="136" t="s">
        <v>804</v>
      </c>
      <c r="D23" s="137">
        <v>9403202009</v>
      </c>
      <c r="E23" s="138" t="s">
        <v>798</v>
      </c>
      <c r="F23" s="138"/>
      <c r="G23" s="140">
        <v>57.1</v>
      </c>
      <c r="H23" s="140">
        <v>57.27</v>
      </c>
      <c r="I23" s="140">
        <f t="shared" si="2"/>
        <v>57.27</v>
      </c>
      <c r="J23" s="140">
        <f t="shared" si="3"/>
        <v>57.61</v>
      </c>
      <c r="K23" s="140">
        <f t="shared" si="5"/>
        <v>57.44</v>
      </c>
      <c r="L23" s="140">
        <v>57.95</v>
      </c>
      <c r="M23" s="140">
        <v>58.12</v>
      </c>
      <c r="N23" s="140">
        <v>58.29</v>
      </c>
      <c r="O23" s="140">
        <v>58.46</v>
      </c>
      <c r="P23" s="140">
        <v>58.63</v>
      </c>
      <c r="Q23" s="140">
        <v>58.8</v>
      </c>
      <c r="R23" s="140">
        <v>58.8</v>
      </c>
      <c r="S23" s="140"/>
      <c r="T23" s="140">
        <f t="shared" si="4"/>
        <v>58.8</v>
      </c>
      <c r="U23" s="141">
        <f t="shared" si="0"/>
        <v>11.76</v>
      </c>
      <c r="V23" s="142">
        <f t="shared" si="1"/>
        <v>70.56</v>
      </c>
      <c r="W23" s="143">
        <v>81.14</v>
      </c>
    </row>
    <row r="24" spans="1:23" ht="39" customHeight="1" x14ac:dyDescent="0.25">
      <c r="A24" s="146" t="s">
        <v>816</v>
      </c>
      <c r="B24" s="135" t="s">
        <v>817</v>
      </c>
      <c r="C24" s="136" t="s">
        <v>804</v>
      </c>
      <c r="D24" s="137">
        <v>9403202009</v>
      </c>
      <c r="E24" s="138" t="s">
        <v>798</v>
      </c>
      <c r="F24" s="138"/>
      <c r="G24" s="140">
        <v>57.1</v>
      </c>
      <c r="H24" s="140">
        <v>57.27</v>
      </c>
      <c r="I24" s="140">
        <f t="shared" si="2"/>
        <v>57.27</v>
      </c>
      <c r="J24" s="140">
        <f t="shared" si="3"/>
        <v>57.61</v>
      </c>
      <c r="K24" s="140">
        <f t="shared" si="5"/>
        <v>57.44</v>
      </c>
      <c r="L24" s="140">
        <v>57.95</v>
      </c>
      <c r="M24" s="140">
        <v>58.12</v>
      </c>
      <c r="N24" s="140">
        <v>58.29</v>
      </c>
      <c r="O24" s="140">
        <v>58.46</v>
      </c>
      <c r="P24" s="140">
        <v>58.63</v>
      </c>
      <c r="Q24" s="140">
        <v>58.8</v>
      </c>
      <c r="R24" s="140">
        <v>58.8</v>
      </c>
      <c r="S24" s="140"/>
      <c r="T24" s="140">
        <f t="shared" si="4"/>
        <v>58.8</v>
      </c>
      <c r="U24" s="141">
        <f t="shared" si="0"/>
        <v>11.76</v>
      </c>
      <c r="V24" s="142">
        <f t="shared" si="1"/>
        <v>70.56</v>
      </c>
      <c r="W24" s="143">
        <v>81.14</v>
      </c>
    </row>
    <row r="25" spans="1:23" ht="36" customHeight="1" x14ac:dyDescent="0.25">
      <c r="A25" s="145" t="s">
        <v>818</v>
      </c>
      <c r="B25" s="144" t="s">
        <v>819</v>
      </c>
      <c r="C25" s="136" t="s">
        <v>804</v>
      </c>
      <c r="D25" s="137">
        <v>9403202009</v>
      </c>
      <c r="E25" s="138" t="s">
        <v>798</v>
      </c>
      <c r="F25" s="138"/>
      <c r="G25" s="140">
        <v>73.06</v>
      </c>
      <c r="H25" s="140">
        <v>73.28</v>
      </c>
      <c r="I25" s="140">
        <f t="shared" si="2"/>
        <v>73.28</v>
      </c>
      <c r="J25" s="140">
        <f t="shared" si="3"/>
        <v>73.72</v>
      </c>
      <c r="K25" s="140">
        <f t="shared" si="5"/>
        <v>73.5</v>
      </c>
      <c r="L25" s="140">
        <v>74.16</v>
      </c>
      <c r="M25" s="140">
        <v>74.38</v>
      </c>
      <c r="N25" s="140">
        <v>74.599999999999994</v>
      </c>
      <c r="O25" s="140">
        <v>74.819999999999993</v>
      </c>
      <c r="P25" s="140">
        <v>75.040000000000006</v>
      </c>
      <c r="Q25" s="140">
        <v>75.260000000000005</v>
      </c>
      <c r="R25" s="140">
        <v>75.260000000000005</v>
      </c>
      <c r="S25" s="140"/>
      <c r="T25" s="140">
        <f t="shared" si="4"/>
        <v>75.260000000000005</v>
      </c>
      <c r="U25" s="141">
        <f t="shared" si="0"/>
        <v>15.052000000000001</v>
      </c>
      <c r="V25" s="142">
        <f t="shared" si="1"/>
        <v>90.312000000000012</v>
      </c>
      <c r="W25" s="143">
        <v>103.86</v>
      </c>
    </row>
    <row r="26" spans="1:23" ht="21.75" customHeight="1" x14ac:dyDescent="0.25">
      <c r="A26" s="134" t="s">
        <v>820</v>
      </c>
      <c r="B26" s="144" t="s">
        <v>821</v>
      </c>
      <c r="C26" s="136" t="s">
        <v>822</v>
      </c>
      <c r="D26" s="137">
        <v>9403202009</v>
      </c>
      <c r="E26" s="138" t="s">
        <v>798</v>
      </c>
      <c r="F26" s="138"/>
      <c r="G26" s="140">
        <v>41.71</v>
      </c>
      <c r="H26" s="140">
        <v>41.84</v>
      </c>
      <c r="I26" s="140">
        <f t="shared" si="2"/>
        <v>41.84</v>
      </c>
      <c r="J26" s="140">
        <f t="shared" si="3"/>
        <v>42.09</v>
      </c>
      <c r="K26" s="140">
        <f t="shared" si="5"/>
        <v>41.97</v>
      </c>
      <c r="L26" s="140">
        <v>42.34</v>
      </c>
      <c r="M26" s="140">
        <v>42.46</v>
      </c>
      <c r="N26" s="140">
        <v>42.58</v>
      </c>
      <c r="O26" s="140">
        <v>42.7</v>
      </c>
      <c r="P26" s="140">
        <v>42.83</v>
      </c>
      <c r="Q26" s="140">
        <v>42.96</v>
      </c>
      <c r="R26" s="140">
        <v>42.96</v>
      </c>
      <c r="S26" s="140"/>
      <c r="T26" s="140">
        <f t="shared" si="4"/>
        <v>42.96</v>
      </c>
      <c r="U26" s="141">
        <f t="shared" si="0"/>
        <v>8.5920000000000005</v>
      </c>
      <c r="V26" s="142">
        <f t="shared" si="1"/>
        <v>51.552</v>
      </c>
      <c r="W26" s="143">
        <v>59.28</v>
      </c>
    </row>
    <row r="27" spans="1:23" ht="21.75" customHeight="1" x14ac:dyDescent="0.25">
      <c r="A27" s="134" t="s">
        <v>823</v>
      </c>
      <c r="B27" s="144" t="s">
        <v>824</v>
      </c>
      <c r="C27" s="136" t="s">
        <v>797</v>
      </c>
      <c r="D27" s="137">
        <v>9403202009</v>
      </c>
      <c r="E27" s="138" t="s">
        <v>798</v>
      </c>
      <c r="F27" s="138"/>
      <c r="G27" s="140">
        <v>41.71</v>
      </c>
      <c r="H27" s="140">
        <v>41.84</v>
      </c>
      <c r="I27" s="140">
        <f t="shared" si="2"/>
        <v>41.84</v>
      </c>
      <c r="J27" s="140">
        <f t="shared" si="3"/>
        <v>42.09</v>
      </c>
      <c r="K27" s="140">
        <f t="shared" si="5"/>
        <v>41.97</v>
      </c>
      <c r="L27" s="140">
        <v>42.34</v>
      </c>
      <c r="M27" s="140">
        <v>42.46</v>
      </c>
      <c r="N27" s="140">
        <v>42.58</v>
      </c>
      <c r="O27" s="140">
        <v>42.7</v>
      </c>
      <c r="P27" s="140">
        <v>42.83</v>
      </c>
      <c r="Q27" s="140">
        <v>42.96</v>
      </c>
      <c r="R27" s="140">
        <v>42.96</v>
      </c>
      <c r="S27" s="140"/>
      <c r="T27" s="140">
        <f t="shared" si="4"/>
        <v>42.96</v>
      </c>
      <c r="U27" s="141">
        <f t="shared" si="0"/>
        <v>8.5920000000000005</v>
      </c>
      <c r="V27" s="142">
        <f t="shared" si="1"/>
        <v>51.552</v>
      </c>
      <c r="W27" s="143">
        <v>59.28</v>
      </c>
    </row>
    <row r="28" spans="1:23" ht="21.75" customHeight="1" x14ac:dyDescent="0.25">
      <c r="A28" s="134" t="s">
        <v>825</v>
      </c>
      <c r="B28" s="144" t="s">
        <v>826</v>
      </c>
      <c r="C28" s="136" t="s">
        <v>804</v>
      </c>
      <c r="D28" s="137">
        <v>9403202009</v>
      </c>
      <c r="E28" s="138" t="s">
        <v>798</v>
      </c>
      <c r="F28" s="138"/>
      <c r="G28" s="140">
        <v>54.1</v>
      </c>
      <c r="H28" s="140">
        <v>54.26</v>
      </c>
      <c r="I28" s="140">
        <f t="shared" si="2"/>
        <v>54.26</v>
      </c>
      <c r="J28" s="140">
        <f t="shared" si="3"/>
        <v>54.59</v>
      </c>
      <c r="K28" s="140">
        <f t="shared" si="5"/>
        <v>54.42</v>
      </c>
      <c r="L28" s="140">
        <v>54.92</v>
      </c>
      <c r="M28" s="140">
        <v>55.08</v>
      </c>
      <c r="N28" s="140">
        <v>55.24</v>
      </c>
      <c r="O28" s="140">
        <v>55.4</v>
      </c>
      <c r="P28" s="140">
        <v>55.56</v>
      </c>
      <c r="Q28" s="140">
        <v>55.72</v>
      </c>
      <c r="R28" s="140">
        <v>55.72</v>
      </c>
      <c r="S28" s="140"/>
      <c r="T28" s="140">
        <f t="shared" si="4"/>
        <v>55.72</v>
      </c>
      <c r="U28" s="141">
        <f t="shared" si="0"/>
        <v>11.144</v>
      </c>
      <c r="V28" s="142">
        <f t="shared" si="1"/>
        <v>66.864000000000004</v>
      </c>
      <c r="W28" s="143">
        <v>76.89</v>
      </c>
    </row>
    <row r="29" spans="1:23" ht="21.75" customHeight="1" x14ac:dyDescent="0.25">
      <c r="A29" s="134" t="s">
        <v>827</v>
      </c>
      <c r="B29" s="144" t="s">
        <v>828</v>
      </c>
      <c r="C29" s="136" t="s">
        <v>804</v>
      </c>
      <c r="D29" s="137">
        <v>9403202009</v>
      </c>
      <c r="E29" s="138" t="s">
        <v>798</v>
      </c>
      <c r="F29" s="138"/>
      <c r="G29" s="140">
        <v>65.180000000000007</v>
      </c>
      <c r="H29" s="140">
        <v>65.38</v>
      </c>
      <c r="I29" s="140">
        <f t="shared" si="2"/>
        <v>65.38</v>
      </c>
      <c r="J29" s="140">
        <f t="shared" si="3"/>
        <v>65.77</v>
      </c>
      <c r="K29" s="140">
        <f t="shared" si="5"/>
        <v>65.58</v>
      </c>
      <c r="L29" s="140">
        <f>ROUND((J29*1.006),2)</f>
        <v>66.16</v>
      </c>
      <c r="M29" s="140">
        <v>66.36</v>
      </c>
      <c r="N29" s="140">
        <v>66.56</v>
      </c>
      <c r="O29" s="140">
        <v>66.760000000000005</v>
      </c>
      <c r="P29" s="140">
        <v>66.959999999999994</v>
      </c>
      <c r="Q29" s="140">
        <v>67.16</v>
      </c>
      <c r="R29" s="140">
        <v>67.16</v>
      </c>
      <c r="S29" s="140"/>
      <c r="T29" s="140">
        <f t="shared" si="4"/>
        <v>67.16</v>
      </c>
      <c r="U29" s="141">
        <f t="shared" si="0"/>
        <v>13.432</v>
      </c>
      <c r="V29" s="142">
        <f t="shared" si="1"/>
        <v>80.591999999999999</v>
      </c>
      <c r="W29" s="143">
        <v>92.68</v>
      </c>
    </row>
    <row r="30" spans="1:23" ht="26.25" customHeight="1" x14ac:dyDescent="0.25">
      <c r="A30" s="134" t="s">
        <v>829</v>
      </c>
      <c r="B30" s="147" t="s">
        <v>830</v>
      </c>
      <c r="C30" s="136" t="s">
        <v>831</v>
      </c>
      <c r="D30" s="137">
        <v>9403202009</v>
      </c>
      <c r="E30" s="138" t="s">
        <v>798</v>
      </c>
      <c r="F30" s="138"/>
      <c r="G30" s="140">
        <v>57.82</v>
      </c>
      <c r="H30" s="140">
        <v>57.99</v>
      </c>
      <c r="I30" s="140">
        <f t="shared" si="2"/>
        <v>57.99</v>
      </c>
      <c r="J30" s="140">
        <f t="shared" si="3"/>
        <v>58.34</v>
      </c>
      <c r="K30" s="140">
        <f t="shared" si="5"/>
        <v>58.16</v>
      </c>
      <c r="L30" s="140">
        <f>ROUND((J30*1.006),2)</f>
        <v>58.69</v>
      </c>
      <c r="M30" s="140">
        <f>ROUND(J30*1.003,2)</f>
        <v>58.52</v>
      </c>
      <c r="N30" s="140">
        <f>ROUND(K30*1.003,2)</f>
        <v>58.33</v>
      </c>
      <c r="O30" s="140">
        <f>ROUND(M30*1.003,2)</f>
        <v>58.7</v>
      </c>
      <c r="P30" s="140">
        <f t="shared" ref="P30" si="6">ROUND(N30*1.003,2)</f>
        <v>58.5</v>
      </c>
      <c r="Q30" s="140">
        <v>59.57</v>
      </c>
      <c r="R30" s="140">
        <v>59.57</v>
      </c>
      <c r="S30" s="140"/>
      <c r="T30" s="140">
        <f t="shared" si="4"/>
        <v>59.57</v>
      </c>
      <c r="U30" s="141">
        <f t="shared" si="0"/>
        <v>11.914000000000001</v>
      </c>
      <c r="V30" s="142">
        <f t="shared" si="1"/>
        <v>71.484000000000009</v>
      </c>
      <c r="W30" s="143">
        <v>82.21</v>
      </c>
    </row>
    <row r="31" spans="1:23" ht="50.25" customHeight="1" x14ac:dyDescent="0.25">
      <c r="A31" s="134" t="s">
        <v>832</v>
      </c>
      <c r="B31" s="147" t="s">
        <v>833</v>
      </c>
      <c r="C31" s="136" t="s">
        <v>834</v>
      </c>
      <c r="D31" s="137">
        <v>9403202009</v>
      </c>
      <c r="E31" s="138" t="s">
        <v>798</v>
      </c>
      <c r="F31" s="138"/>
      <c r="G31" s="140">
        <v>57.82</v>
      </c>
      <c r="H31" s="140">
        <v>57.99</v>
      </c>
      <c r="I31" s="140">
        <f t="shared" si="2"/>
        <v>57.99</v>
      </c>
      <c r="J31" s="140">
        <f t="shared" si="3"/>
        <v>58.34</v>
      </c>
      <c r="K31" s="140">
        <f t="shared" si="5"/>
        <v>58.16</v>
      </c>
      <c r="L31" s="140">
        <f>ROUND((J31*1.006),2)</f>
        <v>58.69</v>
      </c>
      <c r="M31" s="140">
        <v>58.86</v>
      </c>
      <c r="N31" s="140">
        <v>59.03</v>
      </c>
      <c r="O31" s="140">
        <v>59.21</v>
      </c>
      <c r="P31" s="140">
        <v>59.39</v>
      </c>
      <c r="Q31" s="140">
        <v>59.57</v>
      </c>
      <c r="R31" s="140">
        <v>59.57</v>
      </c>
      <c r="S31" s="140"/>
      <c r="T31" s="140">
        <f t="shared" si="4"/>
        <v>59.57</v>
      </c>
      <c r="U31" s="141">
        <f t="shared" si="0"/>
        <v>11.914000000000001</v>
      </c>
      <c r="V31" s="142">
        <f t="shared" si="1"/>
        <v>71.484000000000009</v>
      </c>
      <c r="W31" s="143">
        <v>82.21</v>
      </c>
    </row>
    <row r="32" spans="1:23" ht="45" customHeight="1" x14ac:dyDescent="0.25">
      <c r="A32" s="134" t="s">
        <v>835</v>
      </c>
      <c r="B32" s="147" t="s">
        <v>836</v>
      </c>
      <c r="C32" s="136" t="s">
        <v>834</v>
      </c>
      <c r="D32" s="137">
        <v>9403202009</v>
      </c>
      <c r="E32" s="138" t="s">
        <v>798</v>
      </c>
      <c r="F32" s="138"/>
      <c r="G32" s="140">
        <v>70.75</v>
      </c>
      <c r="H32" s="140">
        <v>70.959999999999994</v>
      </c>
      <c r="I32" s="140">
        <f t="shared" si="2"/>
        <v>70.959999999999994</v>
      </c>
      <c r="J32" s="140">
        <f t="shared" si="3"/>
        <v>71.39</v>
      </c>
      <c r="K32" s="140">
        <f t="shared" si="5"/>
        <v>71.17</v>
      </c>
      <c r="L32" s="140">
        <f>ROUND((J32*1.006),2)</f>
        <v>71.819999999999993</v>
      </c>
      <c r="M32" s="140">
        <v>72.03</v>
      </c>
      <c r="N32" s="140">
        <v>72.239999999999995</v>
      </c>
      <c r="O32" s="140">
        <v>72.459999999999994</v>
      </c>
      <c r="P32" s="140">
        <v>72.680000000000007</v>
      </c>
      <c r="Q32" s="140">
        <v>72.900000000000006</v>
      </c>
      <c r="R32" s="140">
        <v>72.900000000000006</v>
      </c>
      <c r="S32" s="140"/>
      <c r="T32" s="140">
        <f t="shared" si="4"/>
        <v>72.900000000000006</v>
      </c>
      <c r="U32" s="141">
        <f t="shared" si="0"/>
        <v>14.580000000000002</v>
      </c>
      <c r="V32" s="142">
        <f t="shared" si="1"/>
        <v>87.48</v>
      </c>
      <c r="W32" s="143">
        <v>100.6</v>
      </c>
    </row>
    <row r="33" spans="1:23" ht="21.75" customHeight="1" x14ac:dyDescent="0.25">
      <c r="A33" s="134" t="s">
        <v>837</v>
      </c>
      <c r="B33" s="148" t="s">
        <v>838</v>
      </c>
      <c r="C33" s="136" t="s">
        <v>834</v>
      </c>
      <c r="D33" s="137">
        <v>9403202009</v>
      </c>
      <c r="E33" s="138" t="s">
        <v>798</v>
      </c>
      <c r="F33" s="138"/>
      <c r="G33" s="140">
        <v>70.42</v>
      </c>
      <c r="H33" s="140">
        <v>70.63</v>
      </c>
      <c r="I33" s="140">
        <f t="shared" si="2"/>
        <v>70.63</v>
      </c>
      <c r="J33" s="140">
        <f t="shared" si="3"/>
        <v>71.05</v>
      </c>
      <c r="K33" s="140">
        <f t="shared" si="5"/>
        <v>70.84</v>
      </c>
      <c r="L33" s="140">
        <v>71.47</v>
      </c>
      <c r="M33" s="140">
        <v>71.680000000000007</v>
      </c>
      <c r="N33" s="140">
        <v>71.89</v>
      </c>
      <c r="O33" s="140">
        <v>72.099999999999994</v>
      </c>
      <c r="P33" s="140">
        <v>72.31</v>
      </c>
      <c r="Q33" s="140">
        <v>72.53</v>
      </c>
      <c r="R33" s="140">
        <v>72.53</v>
      </c>
      <c r="S33" s="140"/>
      <c r="T33" s="140">
        <f t="shared" si="4"/>
        <v>72.53</v>
      </c>
      <c r="U33" s="141">
        <f t="shared" si="0"/>
        <v>14.506</v>
      </c>
      <c r="V33" s="142">
        <f t="shared" si="1"/>
        <v>87.036000000000001</v>
      </c>
      <c r="W33" s="143">
        <v>100.09</v>
      </c>
    </row>
    <row r="34" spans="1:23" ht="48" customHeight="1" x14ac:dyDescent="0.25">
      <c r="A34" s="134" t="s">
        <v>839</v>
      </c>
      <c r="B34" s="147" t="s">
        <v>840</v>
      </c>
      <c r="C34" s="136" t="s">
        <v>834</v>
      </c>
      <c r="D34" s="137">
        <v>9403202009</v>
      </c>
      <c r="E34" s="138" t="s">
        <v>798</v>
      </c>
      <c r="F34" s="138"/>
      <c r="G34" s="140">
        <v>73.08</v>
      </c>
      <c r="H34" s="140">
        <v>73.3</v>
      </c>
      <c r="I34" s="140">
        <f t="shared" si="2"/>
        <v>73.3</v>
      </c>
      <c r="J34" s="140">
        <f t="shared" si="3"/>
        <v>73.739999999999995</v>
      </c>
      <c r="K34" s="140">
        <f t="shared" si="5"/>
        <v>73.52</v>
      </c>
      <c r="L34" s="140">
        <f>ROUND((J34*1.006),2)</f>
        <v>74.180000000000007</v>
      </c>
      <c r="M34" s="140">
        <v>74.400000000000006</v>
      </c>
      <c r="N34" s="140">
        <v>74.62</v>
      </c>
      <c r="O34" s="140">
        <v>74.84</v>
      </c>
      <c r="P34" s="140">
        <v>75.06</v>
      </c>
      <c r="Q34" s="140">
        <v>75.28</v>
      </c>
      <c r="R34" s="140">
        <v>75.28</v>
      </c>
      <c r="S34" s="140"/>
      <c r="T34" s="140">
        <f t="shared" si="4"/>
        <v>75.28</v>
      </c>
      <c r="U34" s="141">
        <f t="shared" si="0"/>
        <v>15.056000000000001</v>
      </c>
      <c r="V34" s="142">
        <f t="shared" si="1"/>
        <v>90.335999999999999</v>
      </c>
      <c r="W34" s="143">
        <v>103.89</v>
      </c>
    </row>
    <row r="35" spans="1:23" ht="30" customHeight="1" x14ac:dyDescent="0.25">
      <c r="A35" s="134" t="s">
        <v>841</v>
      </c>
      <c r="B35" s="147" t="s">
        <v>842</v>
      </c>
      <c r="C35" s="136" t="s">
        <v>834</v>
      </c>
      <c r="D35" s="137">
        <v>9403202009</v>
      </c>
      <c r="E35" s="138" t="s">
        <v>798</v>
      </c>
      <c r="F35" s="138"/>
      <c r="G35" s="140">
        <v>86.66</v>
      </c>
      <c r="H35" s="140">
        <v>86.92</v>
      </c>
      <c r="I35" s="140">
        <f t="shared" si="2"/>
        <v>86.92</v>
      </c>
      <c r="J35" s="140">
        <f t="shared" si="3"/>
        <v>87.44</v>
      </c>
      <c r="K35" s="140">
        <f t="shared" si="5"/>
        <v>87.18</v>
      </c>
      <c r="L35" s="140">
        <f>ROUND((J35*1.006),2)</f>
        <v>87.96</v>
      </c>
      <c r="M35" s="140">
        <v>88.22</v>
      </c>
      <c r="N35" s="140">
        <v>88.48</v>
      </c>
      <c r="O35" s="140">
        <v>88.74</v>
      </c>
      <c r="P35" s="140">
        <v>89.01</v>
      </c>
      <c r="Q35" s="140">
        <v>89.28</v>
      </c>
      <c r="R35" s="140">
        <v>89.28</v>
      </c>
      <c r="S35" s="140"/>
      <c r="T35" s="140">
        <f t="shared" si="4"/>
        <v>89.28</v>
      </c>
      <c r="U35" s="141">
        <f t="shared" si="0"/>
        <v>17.856000000000002</v>
      </c>
      <c r="V35" s="142">
        <f t="shared" si="1"/>
        <v>107.136</v>
      </c>
      <c r="W35" s="143">
        <v>123.21</v>
      </c>
    </row>
    <row r="36" spans="1:23" ht="63" customHeight="1" x14ac:dyDescent="0.25">
      <c r="A36" s="146" t="s">
        <v>843</v>
      </c>
      <c r="B36" s="147" t="s">
        <v>844</v>
      </c>
      <c r="C36" s="136" t="s">
        <v>834</v>
      </c>
      <c r="D36" s="137">
        <v>9403202009</v>
      </c>
      <c r="E36" s="138" t="s">
        <v>798</v>
      </c>
      <c r="F36" s="138"/>
      <c r="G36" s="140">
        <v>75.989999999999995</v>
      </c>
      <c r="H36" s="140">
        <v>76.22</v>
      </c>
      <c r="I36" s="140">
        <f t="shared" si="2"/>
        <v>76.22</v>
      </c>
      <c r="J36" s="140">
        <f t="shared" si="3"/>
        <v>76.680000000000007</v>
      </c>
      <c r="K36" s="140">
        <f t="shared" si="5"/>
        <v>76.45</v>
      </c>
      <c r="L36" s="140">
        <f>ROUND((J36*1.006),2)</f>
        <v>77.14</v>
      </c>
      <c r="M36" s="140">
        <v>77.37</v>
      </c>
      <c r="N36" s="140">
        <v>77.599999999999994</v>
      </c>
      <c r="O36" s="140">
        <v>77.83</v>
      </c>
      <c r="P36" s="140">
        <v>78.06</v>
      </c>
      <c r="Q36" s="140">
        <v>78.290000000000006</v>
      </c>
      <c r="R36" s="140">
        <v>78.290000000000006</v>
      </c>
      <c r="S36" s="140"/>
      <c r="T36" s="140">
        <f t="shared" si="4"/>
        <v>78.290000000000006</v>
      </c>
      <c r="U36" s="141">
        <f t="shared" si="0"/>
        <v>15.658000000000001</v>
      </c>
      <c r="V36" s="142">
        <f t="shared" si="1"/>
        <v>93.948000000000008</v>
      </c>
      <c r="W36" s="143">
        <v>108.04</v>
      </c>
    </row>
    <row r="37" spans="1:23" ht="32.25" customHeight="1" x14ac:dyDescent="0.25">
      <c r="A37" s="146" t="s">
        <v>845</v>
      </c>
      <c r="B37" s="147" t="s">
        <v>846</v>
      </c>
      <c r="C37" s="136" t="s">
        <v>834</v>
      </c>
      <c r="D37" s="137">
        <v>9403202009</v>
      </c>
      <c r="E37" s="138" t="s">
        <v>798</v>
      </c>
      <c r="F37" s="138"/>
      <c r="G37" s="140">
        <v>89.25</v>
      </c>
      <c r="H37" s="140">
        <v>89.52</v>
      </c>
      <c r="I37" s="140">
        <f t="shared" si="2"/>
        <v>89.52</v>
      </c>
      <c r="J37" s="140">
        <f t="shared" si="3"/>
        <v>90.06</v>
      </c>
      <c r="K37" s="140">
        <f t="shared" si="5"/>
        <v>89.79</v>
      </c>
      <c r="L37" s="140">
        <f>ROUND((J37*1.006),2)</f>
        <v>90.6</v>
      </c>
      <c r="M37" s="140">
        <v>90.87</v>
      </c>
      <c r="N37" s="140">
        <v>91.14</v>
      </c>
      <c r="O37" s="140">
        <v>91.41</v>
      </c>
      <c r="P37" s="140">
        <v>91.68</v>
      </c>
      <c r="Q37" s="140">
        <v>91.95</v>
      </c>
      <c r="R37" s="140">
        <v>91.95</v>
      </c>
      <c r="S37" s="140"/>
      <c r="T37" s="140">
        <f t="shared" si="4"/>
        <v>91.95</v>
      </c>
      <c r="U37" s="141">
        <f t="shared" si="0"/>
        <v>18.39</v>
      </c>
      <c r="V37" s="142">
        <f t="shared" si="1"/>
        <v>110.34</v>
      </c>
      <c r="W37" s="143">
        <v>126.89</v>
      </c>
    </row>
    <row r="38" spans="1:23" ht="20.25" customHeight="1" x14ac:dyDescent="0.25">
      <c r="A38" s="149" t="s">
        <v>847</v>
      </c>
      <c r="B38" s="150"/>
      <c r="C38" s="151"/>
      <c r="D38" s="152"/>
      <c r="E38" s="153"/>
      <c r="F38" s="153"/>
      <c r="G38" s="140"/>
      <c r="H38" s="140"/>
      <c r="I38" s="140">
        <f t="shared" si="2"/>
        <v>0</v>
      </c>
      <c r="J38" s="140"/>
      <c r="K38" s="140">
        <f t="shared" si="5"/>
        <v>0</v>
      </c>
      <c r="L38" s="140"/>
      <c r="M38" s="140"/>
      <c r="N38" s="140"/>
      <c r="O38" s="140"/>
      <c r="P38" s="140"/>
      <c r="Q38" s="140"/>
      <c r="R38" s="140"/>
      <c r="S38" s="140"/>
      <c r="T38" s="140"/>
      <c r="U38" s="141"/>
      <c r="V38" s="142"/>
      <c r="W38" s="143"/>
    </row>
    <row r="39" spans="1:23" ht="40.5" customHeight="1" x14ac:dyDescent="0.25">
      <c r="A39" s="154" t="s">
        <v>848</v>
      </c>
      <c r="B39" s="147" t="s">
        <v>849</v>
      </c>
      <c r="C39" s="136" t="s">
        <v>850</v>
      </c>
      <c r="D39" s="137">
        <v>9403202009</v>
      </c>
      <c r="E39" s="138" t="s">
        <v>798</v>
      </c>
      <c r="F39" s="138"/>
      <c r="G39" s="140">
        <v>39.76</v>
      </c>
      <c r="H39" s="140">
        <v>39.880000000000003</v>
      </c>
      <c r="I39" s="140">
        <f t="shared" si="2"/>
        <v>39.880000000000003</v>
      </c>
      <c r="J39" s="140">
        <f t="shared" si="3"/>
        <v>40.119999999999997</v>
      </c>
      <c r="K39" s="140">
        <f t="shared" si="5"/>
        <v>40</v>
      </c>
      <c r="L39" s="140">
        <f>ROUND((J39*1.006),2)</f>
        <v>40.36</v>
      </c>
      <c r="M39" s="140">
        <v>40.479999999999997</v>
      </c>
      <c r="N39" s="140">
        <v>40.6</v>
      </c>
      <c r="O39" s="140">
        <v>40.72</v>
      </c>
      <c r="P39" s="140">
        <v>40.840000000000003</v>
      </c>
      <c r="Q39" s="140">
        <v>40.96</v>
      </c>
      <c r="R39" s="140">
        <v>40.96</v>
      </c>
      <c r="S39" s="140"/>
      <c r="T39" s="140">
        <f t="shared" si="4"/>
        <v>40.96</v>
      </c>
      <c r="U39" s="141">
        <f t="shared" ref="U39:U43" si="7">T39*20%</f>
        <v>8.1920000000000002</v>
      </c>
      <c r="V39" s="142">
        <f t="shared" ref="V39:V43" si="8">T39+U39</f>
        <v>49.152000000000001</v>
      </c>
      <c r="W39" s="143">
        <v>56.52</v>
      </c>
    </row>
    <row r="40" spans="1:23" ht="30" customHeight="1" x14ac:dyDescent="0.25">
      <c r="A40" s="154" t="s">
        <v>851</v>
      </c>
      <c r="B40" s="147" t="s">
        <v>852</v>
      </c>
      <c r="C40" s="136" t="s">
        <v>853</v>
      </c>
      <c r="D40" s="137">
        <v>9403202009</v>
      </c>
      <c r="E40" s="138" t="s">
        <v>798</v>
      </c>
      <c r="F40" s="138"/>
      <c r="G40" s="140">
        <v>48.61</v>
      </c>
      <c r="H40" s="140">
        <v>48.76</v>
      </c>
      <c r="I40" s="140">
        <f t="shared" si="2"/>
        <v>48.76</v>
      </c>
      <c r="J40" s="140">
        <f t="shared" si="3"/>
        <v>49.05</v>
      </c>
      <c r="K40" s="140">
        <f t="shared" si="5"/>
        <v>48.91</v>
      </c>
      <c r="L40" s="140">
        <f>ROUND((J40*1.006),2)</f>
        <v>49.34</v>
      </c>
      <c r="M40" s="140">
        <v>49.49</v>
      </c>
      <c r="N40" s="140">
        <v>49.64</v>
      </c>
      <c r="O40" s="140">
        <v>49.79</v>
      </c>
      <c r="P40" s="140">
        <v>49.94</v>
      </c>
      <c r="Q40" s="140">
        <v>50.09</v>
      </c>
      <c r="R40" s="140">
        <v>50.09</v>
      </c>
      <c r="S40" s="140"/>
      <c r="T40" s="140">
        <f t="shared" si="4"/>
        <v>50.09</v>
      </c>
      <c r="U40" s="141">
        <f t="shared" si="7"/>
        <v>10.018000000000001</v>
      </c>
      <c r="V40" s="142">
        <f t="shared" si="8"/>
        <v>60.108000000000004</v>
      </c>
      <c r="W40" s="143">
        <v>69.12</v>
      </c>
    </row>
    <row r="41" spans="1:23" ht="21.75" customHeight="1" x14ac:dyDescent="0.25">
      <c r="A41" s="154" t="s">
        <v>854</v>
      </c>
      <c r="B41" s="148" t="s">
        <v>855</v>
      </c>
      <c r="C41" s="136" t="s">
        <v>856</v>
      </c>
      <c r="D41" s="137">
        <v>9403202009</v>
      </c>
      <c r="E41" s="138" t="s">
        <v>798</v>
      </c>
      <c r="F41" s="138"/>
      <c r="G41" s="140">
        <v>89.47</v>
      </c>
      <c r="H41" s="140">
        <v>89.74</v>
      </c>
      <c r="I41" s="140">
        <f t="shared" si="2"/>
        <v>89.74</v>
      </c>
      <c r="J41" s="140">
        <f t="shared" si="3"/>
        <v>90.28</v>
      </c>
      <c r="K41" s="140">
        <f t="shared" si="5"/>
        <v>90.01</v>
      </c>
      <c r="L41" s="140">
        <f>ROUND((J41*1.006),2)</f>
        <v>90.82</v>
      </c>
      <c r="M41" s="140">
        <v>91.09</v>
      </c>
      <c r="N41" s="140">
        <v>91.36</v>
      </c>
      <c r="O41" s="140">
        <v>91.63</v>
      </c>
      <c r="P41" s="140">
        <v>91.9</v>
      </c>
      <c r="Q41" s="140">
        <v>92.18</v>
      </c>
      <c r="R41" s="140">
        <v>92.18</v>
      </c>
      <c r="S41" s="140"/>
      <c r="T41" s="140">
        <f t="shared" si="4"/>
        <v>92.18</v>
      </c>
      <c r="U41" s="141">
        <f t="shared" si="7"/>
        <v>18.436000000000003</v>
      </c>
      <c r="V41" s="142">
        <f t="shared" si="8"/>
        <v>110.61600000000001</v>
      </c>
      <c r="W41" s="143">
        <v>127.21</v>
      </c>
    </row>
    <row r="42" spans="1:23" ht="31.5" x14ac:dyDescent="0.25">
      <c r="A42" s="155" t="s">
        <v>857</v>
      </c>
      <c r="B42" s="147" t="s">
        <v>858</v>
      </c>
      <c r="C42" s="136" t="s">
        <v>850</v>
      </c>
      <c r="D42" s="137">
        <v>9403202009</v>
      </c>
      <c r="E42" s="138" t="s">
        <v>798</v>
      </c>
      <c r="F42" s="138"/>
      <c r="G42" s="140">
        <v>41.45</v>
      </c>
      <c r="H42" s="140">
        <v>41.57</v>
      </c>
      <c r="I42" s="140">
        <f t="shared" si="2"/>
        <v>41.57</v>
      </c>
      <c r="J42" s="140">
        <f t="shared" si="3"/>
        <v>41.82</v>
      </c>
      <c r="K42" s="140">
        <f t="shared" si="5"/>
        <v>41.69</v>
      </c>
      <c r="L42" s="140">
        <f>ROUND((J42*1.006),2)</f>
        <v>42.07</v>
      </c>
      <c r="M42" s="140">
        <v>42.19</v>
      </c>
      <c r="N42" s="140">
        <v>42.31</v>
      </c>
      <c r="O42" s="140">
        <v>42.43</v>
      </c>
      <c r="P42" s="140">
        <v>42.55</v>
      </c>
      <c r="Q42" s="140">
        <v>42.67</v>
      </c>
      <c r="R42" s="140">
        <v>42.67</v>
      </c>
      <c r="S42" s="140"/>
      <c r="T42" s="140">
        <f t="shared" si="4"/>
        <v>42.67</v>
      </c>
      <c r="U42" s="141">
        <f t="shared" si="7"/>
        <v>8.5340000000000007</v>
      </c>
      <c r="V42" s="142">
        <f t="shared" si="8"/>
        <v>51.204000000000001</v>
      </c>
      <c r="W42" s="143">
        <v>58.88</v>
      </c>
    </row>
    <row r="43" spans="1:23" ht="33" x14ac:dyDescent="0.25">
      <c r="A43" s="155" t="s">
        <v>859</v>
      </c>
      <c r="B43" s="147" t="s">
        <v>860</v>
      </c>
      <c r="C43" s="136" t="s">
        <v>853</v>
      </c>
      <c r="D43" s="137">
        <v>9403202009</v>
      </c>
      <c r="E43" s="138" t="s">
        <v>798</v>
      </c>
      <c r="F43" s="138"/>
      <c r="G43" s="140">
        <v>50.61</v>
      </c>
      <c r="H43" s="140">
        <v>50.76</v>
      </c>
      <c r="I43" s="140">
        <f t="shared" si="2"/>
        <v>50.76</v>
      </c>
      <c r="J43" s="140">
        <f t="shared" si="3"/>
        <v>51.06</v>
      </c>
      <c r="K43" s="140">
        <f t="shared" si="5"/>
        <v>50.91</v>
      </c>
      <c r="L43" s="140">
        <v>51.36</v>
      </c>
      <c r="M43" s="140">
        <v>51.51</v>
      </c>
      <c r="N43" s="140">
        <v>51.66</v>
      </c>
      <c r="O43" s="140">
        <v>51.81</v>
      </c>
      <c r="P43" s="140">
        <v>51.96</v>
      </c>
      <c r="Q43" s="140">
        <v>52.11</v>
      </c>
      <c r="R43" s="140">
        <v>52.11</v>
      </c>
      <c r="S43" s="140"/>
      <c r="T43" s="140">
        <f t="shared" si="4"/>
        <v>52.11</v>
      </c>
      <c r="U43" s="141">
        <f t="shared" si="7"/>
        <v>10.422000000000001</v>
      </c>
      <c r="V43" s="142">
        <f t="shared" si="8"/>
        <v>62.531999999999996</v>
      </c>
      <c r="W43" s="143">
        <v>71.91</v>
      </c>
    </row>
    <row r="44" spans="1:23" ht="21.75" customHeight="1" x14ac:dyDescent="0.25">
      <c r="A44" s="156" t="s">
        <v>861</v>
      </c>
      <c r="B44" s="157"/>
      <c r="C44" s="151"/>
      <c r="D44" s="153"/>
      <c r="E44" s="153"/>
      <c r="F44" s="153"/>
      <c r="G44" s="140"/>
      <c r="H44" s="140"/>
      <c r="I44" s="140">
        <f t="shared" si="2"/>
        <v>0</v>
      </c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1"/>
      <c r="V44" s="142"/>
      <c r="W44" s="143"/>
    </row>
    <row r="45" spans="1:23" ht="48.75" customHeight="1" x14ac:dyDescent="0.25">
      <c r="A45" s="154" t="s">
        <v>862</v>
      </c>
      <c r="B45" s="147" t="s">
        <v>863</v>
      </c>
      <c r="C45" s="136" t="s">
        <v>864</v>
      </c>
      <c r="D45" s="137">
        <v>9403202009</v>
      </c>
      <c r="E45" s="138" t="s">
        <v>798</v>
      </c>
      <c r="F45" s="138"/>
      <c r="G45" s="140">
        <v>68.3</v>
      </c>
      <c r="H45" s="140">
        <v>68.5</v>
      </c>
      <c r="I45" s="140">
        <f t="shared" si="2"/>
        <v>68.5</v>
      </c>
      <c r="J45" s="140">
        <f t="shared" si="3"/>
        <v>68.91</v>
      </c>
      <c r="K45" s="140">
        <f t="shared" si="5"/>
        <v>68.709999999999994</v>
      </c>
      <c r="L45" s="140">
        <f>ROUND((J45*1.006),2)</f>
        <v>69.319999999999993</v>
      </c>
      <c r="M45" s="140">
        <v>69.53</v>
      </c>
      <c r="N45" s="140">
        <v>69.739999999999995</v>
      </c>
      <c r="O45" s="140">
        <v>69.95</v>
      </c>
      <c r="P45" s="140">
        <v>70.16</v>
      </c>
      <c r="Q45" s="140">
        <v>70.37</v>
      </c>
      <c r="R45" s="140">
        <v>70.37</v>
      </c>
      <c r="S45" s="140"/>
      <c r="T45" s="140">
        <f t="shared" si="4"/>
        <v>70.37</v>
      </c>
      <c r="U45" s="141">
        <f>T45*20%</f>
        <v>14.074000000000002</v>
      </c>
      <c r="V45" s="142">
        <f>T45+U45</f>
        <v>84.444000000000003</v>
      </c>
      <c r="W45" s="143">
        <v>97.11</v>
      </c>
    </row>
    <row r="46" spans="1:23" ht="57" customHeight="1" x14ac:dyDescent="0.25">
      <c r="A46" s="155" t="s">
        <v>865</v>
      </c>
      <c r="B46" s="147" t="s">
        <v>866</v>
      </c>
      <c r="C46" s="136" t="s">
        <v>864</v>
      </c>
      <c r="D46" s="137">
        <v>9403202009</v>
      </c>
      <c r="E46" s="138" t="s">
        <v>798</v>
      </c>
      <c r="F46" s="138"/>
      <c r="G46" s="140">
        <v>71.72</v>
      </c>
      <c r="H46" s="140">
        <v>71.94</v>
      </c>
      <c r="I46" s="140">
        <f t="shared" si="2"/>
        <v>71.94</v>
      </c>
      <c r="J46" s="140">
        <f t="shared" si="3"/>
        <v>72.37</v>
      </c>
      <c r="K46" s="140">
        <f t="shared" si="5"/>
        <v>72.16</v>
      </c>
      <c r="L46" s="140">
        <f>ROUND((J46*1.006),2)</f>
        <v>72.8</v>
      </c>
      <c r="M46" s="140">
        <v>73.02</v>
      </c>
      <c r="N46" s="140">
        <v>73.239999999999995</v>
      </c>
      <c r="O46" s="140">
        <v>73.459999999999994</v>
      </c>
      <c r="P46" s="140">
        <v>73.680000000000007</v>
      </c>
      <c r="Q46" s="140">
        <v>73.900000000000006</v>
      </c>
      <c r="R46" s="140">
        <v>73.900000000000006</v>
      </c>
      <c r="S46" s="140"/>
      <c r="T46" s="140">
        <f t="shared" si="4"/>
        <v>73.900000000000006</v>
      </c>
      <c r="U46" s="141">
        <f>T46*20%</f>
        <v>14.780000000000001</v>
      </c>
      <c r="V46" s="142">
        <f>T46+U46</f>
        <v>88.68</v>
      </c>
      <c r="W46" s="143">
        <v>101.98</v>
      </c>
    </row>
    <row r="47" spans="1:23" ht="16.5" customHeight="1" x14ac:dyDescent="0.25">
      <c r="A47" s="158" t="s">
        <v>867</v>
      </c>
      <c r="B47" s="157"/>
      <c r="C47" s="151"/>
      <c r="D47" s="153"/>
      <c r="E47" s="153"/>
      <c r="F47" s="153"/>
      <c r="G47" s="140"/>
      <c r="H47" s="140"/>
      <c r="I47" s="140">
        <f t="shared" si="2"/>
        <v>0</v>
      </c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1"/>
      <c r="V47" s="142"/>
      <c r="W47" s="143"/>
    </row>
    <row r="48" spans="1:23" ht="25.5" customHeight="1" x14ac:dyDescent="0.25">
      <c r="A48" s="154" t="s">
        <v>868</v>
      </c>
      <c r="B48" s="159" t="s">
        <v>869</v>
      </c>
      <c r="C48" s="136" t="s">
        <v>870</v>
      </c>
      <c r="D48" s="137">
        <v>9403202009</v>
      </c>
      <c r="E48" s="138" t="s">
        <v>871</v>
      </c>
      <c r="F48" s="138"/>
      <c r="G48" s="140">
        <v>79.98</v>
      </c>
      <c r="H48" s="140">
        <v>80.22</v>
      </c>
      <c r="I48" s="140">
        <f t="shared" si="2"/>
        <v>80.22</v>
      </c>
      <c r="J48" s="140">
        <f t="shared" si="3"/>
        <v>80.7</v>
      </c>
      <c r="K48" s="140">
        <f t="shared" si="5"/>
        <v>80.459999999999994</v>
      </c>
      <c r="L48" s="140">
        <f t="shared" ref="L48:L60" si="9">ROUND((J48*1.006),2)</f>
        <v>81.180000000000007</v>
      </c>
      <c r="M48" s="140">
        <v>81.42</v>
      </c>
      <c r="N48" s="140">
        <v>81.66</v>
      </c>
      <c r="O48" s="140">
        <v>81.900000000000006</v>
      </c>
      <c r="P48" s="140">
        <v>82.14</v>
      </c>
      <c r="Q48" s="140">
        <v>82.39</v>
      </c>
      <c r="R48" s="140">
        <v>82.39</v>
      </c>
      <c r="S48" s="140"/>
      <c r="T48" s="140">
        <f t="shared" si="4"/>
        <v>82.39</v>
      </c>
      <c r="U48" s="141">
        <f t="shared" ref="U48:U61" si="10">T48*20%</f>
        <v>16.478000000000002</v>
      </c>
      <c r="V48" s="142">
        <f t="shared" ref="V48:V61" si="11">T48+U48</f>
        <v>98.867999999999995</v>
      </c>
      <c r="W48" s="143">
        <v>113.7</v>
      </c>
    </row>
    <row r="49" spans="1:23" ht="27.75" customHeight="1" x14ac:dyDescent="0.25">
      <c r="A49" s="154" t="s">
        <v>872</v>
      </c>
      <c r="B49" s="135" t="s">
        <v>873</v>
      </c>
      <c r="C49" s="136" t="s">
        <v>870</v>
      </c>
      <c r="D49" s="137">
        <v>9403202009</v>
      </c>
      <c r="E49" s="138" t="s">
        <v>871</v>
      </c>
      <c r="F49" s="138"/>
      <c r="G49" s="140">
        <v>95.5</v>
      </c>
      <c r="H49" s="140">
        <v>95.79</v>
      </c>
      <c r="I49" s="140">
        <f t="shared" si="2"/>
        <v>95.79</v>
      </c>
      <c r="J49" s="140">
        <f t="shared" si="3"/>
        <v>96.36</v>
      </c>
      <c r="K49" s="140">
        <f t="shared" si="5"/>
        <v>96.08</v>
      </c>
      <c r="L49" s="140">
        <f t="shared" si="9"/>
        <v>96.94</v>
      </c>
      <c r="M49" s="140">
        <v>97.23</v>
      </c>
      <c r="N49" s="140">
        <v>97.52</v>
      </c>
      <c r="O49" s="140">
        <v>97.81</v>
      </c>
      <c r="P49" s="140">
        <v>98.1</v>
      </c>
      <c r="Q49" s="140">
        <v>98.39</v>
      </c>
      <c r="R49" s="140">
        <v>98.39</v>
      </c>
      <c r="S49" s="140"/>
      <c r="T49" s="140">
        <f t="shared" si="4"/>
        <v>98.39</v>
      </c>
      <c r="U49" s="141">
        <f t="shared" si="10"/>
        <v>19.678000000000001</v>
      </c>
      <c r="V49" s="142">
        <f t="shared" si="11"/>
        <v>118.068</v>
      </c>
      <c r="W49" s="143">
        <v>135.78</v>
      </c>
    </row>
    <row r="50" spans="1:23" ht="30" customHeight="1" x14ac:dyDescent="0.25">
      <c r="A50" s="154" t="s">
        <v>874</v>
      </c>
      <c r="B50" s="147" t="s">
        <v>875</v>
      </c>
      <c r="C50" s="136" t="s">
        <v>876</v>
      </c>
      <c r="D50" s="137">
        <v>9403202009</v>
      </c>
      <c r="E50" s="138" t="s">
        <v>871</v>
      </c>
      <c r="F50" s="138"/>
      <c r="G50" s="140">
        <v>89.75</v>
      </c>
      <c r="H50" s="140">
        <v>90.02</v>
      </c>
      <c r="I50" s="140">
        <f t="shared" si="2"/>
        <v>90.02</v>
      </c>
      <c r="J50" s="140">
        <f t="shared" si="3"/>
        <v>90.56</v>
      </c>
      <c r="K50" s="140">
        <f t="shared" si="5"/>
        <v>90.29</v>
      </c>
      <c r="L50" s="140">
        <f t="shared" si="9"/>
        <v>91.1</v>
      </c>
      <c r="M50" s="140">
        <v>91.37</v>
      </c>
      <c r="N50" s="140">
        <v>91.64</v>
      </c>
      <c r="O50" s="140">
        <v>91.91</v>
      </c>
      <c r="P50" s="140">
        <v>92.19</v>
      </c>
      <c r="Q50" s="140">
        <v>92.47</v>
      </c>
      <c r="R50" s="140">
        <v>92.47</v>
      </c>
      <c r="S50" s="140"/>
      <c r="T50" s="140">
        <f t="shared" si="4"/>
        <v>92.47</v>
      </c>
      <c r="U50" s="141">
        <f t="shared" si="10"/>
        <v>18.494</v>
      </c>
      <c r="V50" s="142">
        <f t="shared" si="11"/>
        <v>110.964</v>
      </c>
      <c r="W50" s="143">
        <v>127.61</v>
      </c>
    </row>
    <row r="51" spans="1:23" ht="28.5" customHeight="1" x14ac:dyDescent="0.25">
      <c r="A51" s="154" t="s">
        <v>877</v>
      </c>
      <c r="B51" s="147" t="s">
        <v>878</v>
      </c>
      <c r="C51" s="136" t="s">
        <v>879</v>
      </c>
      <c r="D51" s="137">
        <v>9403202009</v>
      </c>
      <c r="E51" s="138" t="s">
        <v>871</v>
      </c>
      <c r="F51" s="138"/>
      <c r="G51" s="140">
        <v>89.75</v>
      </c>
      <c r="H51" s="140">
        <v>90.02</v>
      </c>
      <c r="I51" s="140">
        <f t="shared" si="2"/>
        <v>90.02</v>
      </c>
      <c r="J51" s="140">
        <f t="shared" si="3"/>
        <v>90.56</v>
      </c>
      <c r="K51" s="140">
        <f t="shared" si="5"/>
        <v>90.29</v>
      </c>
      <c r="L51" s="140">
        <f t="shared" si="9"/>
        <v>91.1</v>
      </c>
      <c r="M51" s="140">
        <v>91.37</v>
      </c>
      <c r="N51" s="140">
        <v>91.64</v>
      </c>
      <c r="O51" s="140">
        <v>91.91</v>
      </c>
      <c r="P51" s="140">
        <v>92.19</v>
      </c>
      <c r="Q51" s="140">
        <v>92.47</v>
      </c>
      <c r="R51" s="140">
        <v>92.47</v>
      </c>
      <c r="S51" s="140"/>
      <c r="T51" s="140">
        <f t="shared" si="4"/>
        <v>92.47</v>
      </c>
      <c r="U51" s="141">
        <f t="shared" si="10"/>
        <v>18.494</v>
      </c>
      <c r="V51" s="142">
        <f t="shared" si="11"/>
        <v>110.964</v>
      </c>
      <c r="W51" s="143">
        <v>127.61</v>
      </c>
    </row>
    <row r="52" spans="1:23" ht="31.5" customHeight="1" x14ac:dyDescent="0.25">
      <c r="A52" s="154" t="s">
        <v>880</v>
      </c>
      <c r="B52" s="147" t="s">
        <v>881</v>
      </c>
      <c r="C52" s="136" t="s">
        <v>882</v>
      </c>
      <c r="D52" s="137">
        <v>9403202009</v>
      </c>
      <c r="E52" s="138" t="s">
        <v>871</v>
      </c>
      <c r="F52" s="138"/>
      <c r="G52" s="140">
        <v>100.55</v>
      </c>
      <c r="H52" s="140">
        <v>100.85</v>
      </c>
      <c r="I52" s="140">
        <f t="shared" si="2"/>
        <v>100.85</v>
      </c>
      <c r="J52" s="140">
        <f t="shared" si="3"/>
        <v>101.46</v>
      </c>
      <c r="K52" s="140">
        <f t="shared" si="5"/>
        <v>101.15</v>
      </c>
      <c r="L52" s="140">
        <f t="shared" si="9"/>
        <v>102.07</v>
      </c>
      <c r="M52" s="140">
        <v>102.38</v>
      </c>
      <c r="N52" s="140">
        <v>102.69</v>
      </c>
      <c r="O52" s="140">
        <v>103</v>
      </c>
      <c r="P52" s="140">
        <v>103.31</v>
      </c>
      <c r="Q52" s="140">
        <v>103.62</v>
      </c>
      <c r="R52" s="140">
        <v>103.62</v>
      </c>
      <c r="S52" s="140"/>
      <c r="T52" s="140">
        <f t="shared" si="4"/>
        <v>103.62</v>
      </c>
      <c r="U52" s="141">
        <f t="shared" si="10"/>
        <v>20.724000000000004</v>
      </c>
      <c r="V52" s="142">
        <f t="shared" si="11"/>
        <v>124.34400000000001</v>
      </c>
      <c r="W52" s="143">
        <v>143</v>
      </c>
    </row>
    <row r="53" spans="1:23" ht="27" customHeight="1" x14ac:dyDescent="0.25">
      <c r="A53" s="154" t="s">
        <v>883</v>
      </c>
      <c r="B53" s="147" t="s">
        <v>884</v>
      </c>
      <c r="C53" s="136" t="s">
        <v>885</v>
      </c>
      <c r="D53" s="137">
        <v>9403202009</v>
      </c>
      <c r="E53" s="138" t="s">
        <v>871</v>
      </c>
      <c r="F53" s="138"/>
      <c r="G53" s="140">
        <v>100.55</v>
      </c>
      <c r="H53" s="140">
        <v>100.85</v>
      </c>
      <c r="I53" s="140">
        <f t="shared" si="2"/>
        <v>100.85</v>
      </c>
      <c r="J53" s="140">
        <f t="shared" si="3"/>
        <v>101.46</v>
      </c>
      <c r="K53" s="140">
        <f t="shared" si="5"/>
        <v>101.15</v>
      </c>
      <c r="L53" s="140">
        <f t="shared" si="9"/>
        <v>102.07</v>
      </c>
      <c r="M53" s="140">
        <v>102.38</v>
      </c>
      <c r="N53" s="140">
        <v>102.69</v>
      </c>
      <c r="O53" s="140">
        <v>103</v>
      </c>
      <c r="P53" s="140">
        <v>103.31</v>
      </c>
      <c r="Q53" s="140">
        <v>103.62</v>
      </c>
      <c r="R53" s="140">
        <v>103.62</v>
      </c>
      <c r="S53" s="140"/>
      <c r="T53" s="140">
        <f t="shared" si="4"/>
        <v>103.62</v>
      </c>
      <c r="U53" s="141">
        <f t="shared" si="10"/>
        <v>20.724000000000004</v>
      </c>
      <c r="V53" s="142">
        <f t="shared" si="11"/>
        <v>124.34400000000001</v>
      </c>
      <c r="W53" s="143">
        <v>143</v>
      </c>
    </row>
    <row r="54" spans="1:23" ht="38.25" customHeight="1" x14ac:dyDescent="0.25">
      <c r="A54" s="155" t="s">
        <v>886</v>
      </c>
      <c r="B54" s="147" t="s">
        <v>887</v>
      </c>
      <c r="C54" s="148" t="s">
        <v>888</v>
      </c>
      <c r="D54" s="137">
        <v>9403202009</v>
      </c>
      <c r="E54" s="138" t="s">
        <v>871</v>
      </c>
      <c r="F54" s="138"/>
      <c r="G54" s="140">
        <v>111</v>
      </c>
      <c r="H54" s="140">
        <v>111.33</v>
      </c>
      <c r="I54" s="140">
        <f t="shared" si="2"/>
        <v>111.33</v>
      </c>
      <c r="J54" s="140">
        <f t="shared" si="3"/>
        <v>112</v>
      </c>
      <c r="K54" s="140">
        <f t="shared" si="5"/>
        <v>111.66</v>
      </c>
      <c r="L54" s="140">
        <f t="shared" si="9"/>
        <v>112.67</v>
      </c>
      <c r="M54" s="140">
        <f>ROUND(J54*1.003,2)</f>
        <v>112.34</v>
      </c>
      <c r="N54" s="140">
        <f>ROUND(K54*1.003,2)</f>
        <v>111.99</v>
      </c>
      <c r="O54" s="140">
        <f t="shared" ref="O54" si="12">ROUND(M54*1.003,2)</f>
        <v>112.68</v>
      </c>
      <c r="P54" s="140">
        <v>113.02</v>
      </c>
      <c r="Q54" s="140">
        <f>ROUND(O54*1.003,2)</f>
        <v>113.02</v>
      </c>
      <c r="R54" s="140">
        <v>114.37</v>
      </c>
      <c r="S54" s="140"/>
      <c r="T54" s="140">
        <v>114.37</v>
      </c>
      <c r="U54" s="141">
        <f t="shared" si="10"/>
        <v>22.874000000000002</v>
      </c>
      <c r="V54" s="142">
        <f t="shared" si="11"/>
        <v>137.244</v>
      </c>
      <c r="W54" s="143">
        <v>157.83000000000001</v>
      </c>
    </row>
    <row r="55" spans="1:23" ht="32.25" customHeight="1" x14ac:dyDescent="0.25">
      <c r="A55" s="154" t="s">
        <v>889</v>
      </c>
      <c r="B55" s="147" t="s">
        <v>890</v>
      </c>
      <c r="C55" s="136" t="s">
        <v>891</v>
      </c>
      <c r="D55" s="137">
        <v>9403202009</v>
      </c>
      <c r="E55" s="138" t="s">
        <v>871</v>
      </c>
      <c r="F55" s="138"/>
      <c r="G55" s="140">
        <v>116.78</v>
      </c>
      <c r="H55" s="140">
        <v>117.13</v>
      </c>
      <c r="I55" s="140">
        <f t="shared" si="2"/>
        <v>117.13</v>
      </c>
      <c r="J55" s="140">
        <f t="shared" si="3"/>
        <v>117.83</v>
      </c>
      <c r="K55" s="140">
        <f t="shared" si="5"/>
        <v>117.48</v>
      </c>
      <c r="L55" s="140">
        <f t="shared" si="9"/>
        <v>118.54</v>
      </c>
      <c r="M55" s="140">
        <v>118.9</v>
      </c>
      <c r="N55" s="140">
        <v>119.26</v>
      </c>
      <c r="O55" s="140">
        <v>119.62</v>
      </c>
      <c r="P55" s="140">
        <v>119.98</v>
      </c>
      <c r="Q55" s="140">
        <v>120.34</v>
      </c>
      <c r="R55" s="140">
        <v>120.34</v>
      </c>
      <c r="S55" s="140"/>
      <c r="T55" s="140">
        <f t="shared" si="4"/>
        <v>120.34</v>
      </c>
      <c r="U55" s="141">
        <f t="shared" si="10"/>
        <v>24.068000000000001</v>
      </c>
      <c r="V55" s="142">
        <f t="shared" si="11"/>
        <v>144.40800000000002</v>
      </c>
      <c r="W55" s="143">
        <v>166.07</v>
      </c>
    </row>
    <row r="56" spans="1:23" ht="35.25" customHeight="1" x14ac:dyDescent="0.25">
      <c r="A56" s="154" t="s">
        <v>892</v>
      </c>
      <c r="B56" s="147" t="s">
        <v>893</v>
      </c>
      <c r="C56" s="136" t="s">
        <v>894</v>
      </c>
      <c r="D56" s="137">
        <v>9403202009</v>
      </c>
      <c r="E56" s="138" t="s">
        <v>871</v>
      </c>
      <c r="F56" s="138"/>
      <c r="G56" s="140">
        <v>145.88999999999999</v>
      </c>
      <c r="H56" s="140">
        <v>146.33000000000001</v>
      </c>
      <c r="I56" s="140">
        <f t="shared" si="2"/>
        <v>146.33000000000001</v>
      </c>
      <c r="J56" s="140">
        <f t="shared" si="3"/>
        <v>147.21</v>
      </c>
      <c r="K56" s="140">
        <f t="shared" si="5"/>
        <v>146.77000000000001</v>
      </c>
      <c r="L56" s="140">
        <f t="shared" si="9"/>
        <v>148.09</v>
      </c>
      <c r="M56" s="140">
        <v>148.53</v>
      </c>
      <c r="N56" s="140">
        <v>148.97999999999999</v>
      </c>
      <c r="O56" s="140">
        <v>149.43</v>
      </c>
      <c r="P56" s="140">
        <v>149.88</v>
      </c>
      <c r="Q56" s="140">
        <v>150.33000000000001</v>
      </c>
      <c r="R56" s="140">
        <v>150.33000000000001</v>
      </c>
      <c r="S56" s="140"/>
      <c r="T56" s="140">
        <f t="shared" si="4"/>
        <v>150.33000000000001</v>
      </c>
      <c r="U56" s="141">
        <f t="shared" si="10"/>
        <v>30.066000000000003</v>
      </c>
      <c r="V56" s="142">
        <f t="shared" si="11"/>
        <v>180.39600000000002</v>
      </c>
      <c r="W56" s="143">
        <v>207.46</v>
      </c>
    </row>
    <row r="57" spans="1:23" ht="34.5" customHeight="1" x14ac:dyDescent="0.25">
      <c r="A57" s="155" t="s">
        <v>895</v>
      </c>
      <c r="B57" s="147" t="s">
        <v>896</v>
      </c>
      <c r="C57" s="136" t="s">
        <v>897</v>
      </c>
      <c r="D57" s="137">
        <v>9403202009</v>
      </c>
      <c r="E57" s="138" t="s">
        <v>871</v>
      </c>
      <c r="F57" s="138"/>
      <c r="G57" s="140">
        <v>151.96</v>
      </c>
      <c r="H57" s="140">
        <v>152.41999999999999</v>
      </c>
      <c r="I57" s="140">
        <f t="shared" si="2"/>
        <v>152.41999999999999</v>
      </c>
      <c r="J57" s="140">
        <f t="shared" si="3"/>
        <v>153.33000000000001</v>
      </c>
      <c r="K57" s="140">
        <f t="shared" si="5"/>
        <v>152.88</v>
      </c>
      <c r="L57" s="140">
        <f t="shared" si="9"/>
        <v>154.25</v>
      </c>
      <c r="M57" s="140">
        <v>154.71</v>
      </c>
      <c r="N57" s="140">
        <v>155.16999999999999</v>
      </c>
      <c r="O57" s="140">
        <v>155.63999999999999</v>
      </c>
      <c r="P57" s="140">
        <v>156.11000000000001</v>
      </c>
      <c r="Q57" s="140">
        <v>156.58000000000001</v>
      </c>
      <c r="R57" s="140">
        <v>156.58000000000001</v>
      </c>
      <c r="S57" s="140"/>
      <c r="T57" s="140">
        <f t="shared" si="4"/>
        <v>156.58000000000001</v>
      </c>
      <c r="U57" s="141">
        <f t="shared" si="10"/>
        <v>31.316000000000003</v>
      </c>
      <c r="V57" s="142">
        <f t="shared" si="11"/>
        <v>187.89600000000002</v>
      </c>
      <c r="W57" s="143">
        <v>216.08</v>
      </c>
    </row>
    <row r="58" spans="1:23" ht="22.5" customHeight="1" x14ac:dyDescent="0.25">
      <c r="A58" s="155" t="s">
        <v>898</v>
      </c>
      <c r="B58" s="147" t="s">
        <v>899</v>
      </c>
      <c r="C58" s="136" t="s">
        <v>900</v>
      </c>
      <c r="D58" s="137">
        <v>9403202009</v>
      </c>
      <c r="E58" s="138" t="s">
        <v>871</v>
      </c>
      <c r="F58" s="138"/>
      <c r="G58" s="140">
        <v>191.56</v>
      </c>
      <c r="H58" s="140">
        <v>192.13</v>
      </c>
      <c r="I58" s="140">
        <f t="shared" si="2"/>
        <v>192.13</v>
      </c>
      <c r="J58" s="140">
        <f t="shared" si="3"/>
        <v>193.28</v>
      </c>
      <c r="K58" s="140">
        <f t="shared" si="5"/>
        <v>192.71</v>
      </c>
      <c r="L58" s="140">
        <f t="shared" si="9"/>
        <v>194.44</v>
      </c>
      <c r="M58" s="140">
        <v>195.02</v>
      </c>
      <c r="N58" s="140">
        <v>195.61</v>
      </c>
      <c r="O58" s="140">
        <v>196.2</v>
      </c>
      <c r="P58" s="140">
        <v>196.79</v>
      </c>
      <c r="Q58" s="140">
        <v>197.38</v>
      </c>
      <c r="R58" s="140">
        <v>197.38</v>
      </c>
      <c r="S58" s="140"/>
      <c r="T58" s="140">
        <f t="shared" si="4"/>
        <v>197.38</v>
      </c>
      <c r="U58" s="141">
        <f t="shared" si="10"/>
        <v>39.475999999999999</v>
      </c>
      <c r="V58" s="142">
        <f t="shared" si="11"/>
        <v>236.85599999999999</v>
      </c>
      <c r="W58" s="143">
        <v>272.38</v>
      </c>
    </row>
    <row r="59" spans="1:23" ht="28.5" customHeight="1" x14ac:dyDescent="0.25">
      <c r="A59" s="160" t="s">
        <v>901</v>
      </c>
      <c r="B59" s="147" t="s">
        <v>902</v>
      </c>
      <c r="C59" s="136" t="s">
        <v>903</v>
      </c>
      <c r="D59" s="137">
        <v>9403202009</v>
      </c>
      <c r="E59" s="138" t="s">
        <v>871</v>
      </c>
      <c r="F59" s="138"/>
      <c r="G59" s="140">
        <v>191.56</v>
      </c>
      <c r="H59" s="140">
        <v>192.13</v>
      </c>
      <c r="I59" s="140">
        <f t="shared" si="2"/>
        <v>192.13</v>
      </c>
      <c r="J59" s="140">
        <f t="shared" si="3"/>
        <v>193.28</v>
      </c>
      <c r="K59" s="140">
        <f t="shared" si="5"/>
        <v>192.71</v>
      </c>
      <c r="L59" s="140">
        <f t="shared" si="9"/>
        <v>194.44</v>
      </c>
      <c r="M59" s="140">
        <v>195.02</v>
      </c>
      <c r="N59" s="140">
        <v>195.61</v>
      </c>
      <c r="O59" s="140">
        <v>196.2</v>
      </c>
      <c r="P59" s="140">
        <v>196.79</v>
      </c>
      <c r="Q59" s="140">
        <v>197.38</v>
      </c>
      <c r="R59" s="140">
        <v>197.38</v>
      </c>
      <c r="S59" s="140"/>
      <c r="T59" s="140">
        <f t="shared" si="4"/>
        <v>197.38</v>
      </c>
      <c r="U59" s="141">
        <f t="shared" si="10"/>
        <v>39.475999999999999</v>
      </c>
      <c r="V59" s="142">
        <f t="shared" si="11"/>
        <v>236.85599999999999</v>
      </c>
      <c r="W59" s="143">
        <v>272.38</v>
      </c>
    </row>
    <row r="60" spans="1:23" ht="24" customHeight="1" x14ac:dyDescent="0.25">
      <c r="A60" s="106" t="s">
        <v>904</v>
      </c>
      <c r="B60" s="147" t="s">
        <v>905</v>
      </c>
      <c r="C60" s="136" t="s">
        <v>906</v>
      </c>
      <c r="D60" s="137">
        <v>9403202009</v>
      </c>
      <c r="E60" s="138" t="s">
        <v>871</v>
      </c>
      <c r="F60" s="138"/>
      <c r="G60" s="140">
        <v>185.43</v>
      </c>
      <c r="H60" s="140">
        <v>185.99</v>
      </c>
      <c r="I60" s="140">
        <f t="shared" si="2"/>
        <v>185.99</v>
      </c>
      <c r="J60" s="140">
        <f t="shared" si="3"/>
        <v>187.11</v>
      </c>
      <c r="K60" s="140">
        <f t="shared" si="5"/>
        <v>186.55</v>
      </c>
      <c r="L60" s="140">
        <f t="shared" si="9"/>
        <v>188.23</v>
      </c>
      <c r="M60" s="140">
        <v>188.79</v>
      </c>
      <c r="N60" s="140">
        <v>189.36</v>
      </c>
      <c r="O60" s="140">
        <v>189.93</v>
      </c>
      <c r="P60" s="140">
        <v>190.5</v>
      </c>
      <c r="Q60" s="140">
        <v>191.07</v>
      </c>
      <c r="R60" s="140">
        <v>191.07</v>
      </c>
      <c r="S60" s="140"/>
      <c r="T60" s="140">
        <f t="shared" si="4"/>
        <v>191.07</v>
      </c>
      <c r="U60" s="141">
        <f t="shared" si="10"/>
        <v>38.213999999999999</v>
      </c>
      <c r="V60" s="142">
        <f t="shared" si="11"/>
        <v>229.28399999999999</v>
      </c>
      <c r="W60" s="143">
        <v>263.68</v>
      </c>
    </row>
    <row r="61" spans="1:23" ht="24" customHeight="1" x14ac:dyDescent="0.25">
      <c r="A61" s="161" t="s">
        <v>907</v>
      </c>
      <c r="B61" s="147" t="s">
        <v>908</v>
      </c>
      <c r="C61" s="136" t="s">
        <v>909</v>
      </c>
      <c r="D61" s="137"/>
      <c r="E61" s="138"/>
      <c r="F61" s="138"/>
      <c r="G61" s="140"/>
      <c r="H61" s="140"/>
      <c r="I61" s="140"/>
      <c r="J61" s="140"/>
      <c r="K61" s="140">
        <v>175</v>
      </c>
      <c r="L61" s="140">
        <v>175</v>
      </c>
      <c r="M61" s="140"/>
      <c r="N61" s="140">
        <v>175</v>
      </c>
      <c r="O61" s="140">
        <v>175</v>
      </c>
      <c r="P61" s="140">
        <v>175</v>
      </c>
      <c r="Q61" s="140">
        <v>175.53</v>
      </c>
      <c r="R61" s="140">
        <v>175.53</v>
      </c>
      <c r="S61" s="140"/>
      <c r="T61" s="140">
        <f t="shared" si="4"/>
        <v>175.53</v>
      </c>
      <c r="U61" s="141">
        <f t="shared" si="10"/>
        <v>35.106000000000002</v>
      </c>
      <c r="V61" s="142">
        <f t="shared" si="11"/>
        <v>210.636</v>
      </c>
      <c r="W61" s="143">
        <v>242.23</v>
      </c>
    </row>
    <row r="62" spans="1:23" ht="20.25" customHeight="1" x14ac:dyDescent="0.25">
      <c r="A62" s="156" t="s">
        <v>910</v>
      </c>
      <c r="B62" s="162"/>
      <c r="C62" s="151"/>
      <c r="D62" s="162"/>
      <c r="E62" s="163"/>
      <c r="F62" s="163"/>
      <c r="G62" s="140"/>
      <c r="H62" s="140"/>
      <c r="I62" s="140">
        <f t="shared" si="2"/>
        <v>0</v>
      </c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1"/>
      <c r="V62" s="142"/>
      <c r="W62" s="143"/>
    </row>
    <row r="63" spans="1:23" ht="47.25" customHeight="1" x14ac:dyDescent="0.25">
      <c r="A63" s="134" t="s">
        <v>911</v>
      </c>
      <c r="B63" s="147" t="s">
        <v>912</v>
      </c>
      <c r="C63" s="136" t="s">
        <v>913</v>
      </c>
      <c r="D63" s="137">
        <v>9401790009</v>
      </c>
      <c r="E63" s="138" t="s">
        <v>914</v>
      </c>
      <c r="F63" s="138"/>
      <c r="G63" s="140">
        <v>35.29</v>
      </c>
      <c r="H63" s="140">
        <v>36.35</v>
      </c>
      <c r="I63" s="140">
        <f t="shared" si="2"/>
        <v>36.35</v>
      </c>
      <c r="J63" s="140">
        <f>ROUND((H63*1.02),2)</f>
        <v>37.08</v>
      </c>
      <c r="K63" s="140">
        <f t="shared" ref="K63:K69" si="13">ROUND((H63*1.02),2)</f>
        <v>37.08</v>
      </c>
      <c r="L63" s="140">
        <v>37.08</v>
      </c>
      <c r="M63" s="140"/>
      <c r="N63" s="140">
        <v>37.08</v>
      </c>
      <c r="O63" s="140">
        <v>37.08</v>
      </c>
      <c r="P63" s="140">
        <v>37.08</v>
      </c>
      <c r="Q63" s="140">
        <v>37.08</v>
      </c>
      <c r="R63" s="140">
        <v>37.08</v>
      </c>
      <c r="S63" s="140"/>
      <c r="T63" s="140">
        <v>37.08</v>
      </c>
      <c r="U63" s="141">
        <f t="shared" ref="U63:U72" si="14">T63*20%</f>
        <v>7.4160000000000004</v>
      </c>
      <c r="V63" s="142">
        <f t="shared" ref="V63:V72" si="15">T63+U63</f>
        <v>44.495999999999995</v>
      </c>
      <c r="W63" s="143">
        <v>51.17</v>
      </c>
    </row>
    <row r="64" spans="1:23" ht="57.75" customHeight="1" x14ac:dyDescent="0.25">
      <c r="A64" s="146" t="s">
        <v>915</v>
      </c>
      <c r="B64" s="147" t="s">
        <v>916</v>
      </c>
      <c r="C64" s="136" t="s">
        <v>913</v>
      </c>
      <c r="D64" s="137">
        <v>9401790009</v>
      </c>
      <c r="E64" s="138" t="s">
        <v>914</v>
      </c>
      <c r="F64" s="138"/>
      <c r="G64" s="140">
        <v>36.42</v>
      </c>
      <c r="H64" s="140">
        <v>37.51</v>
      </c>
      <c r="I64" s="140">
        <f t="shared" si="2"/>
        <v>37.51</v>
      </c>
      <c r="J64" s="140">
        <f t="shared" ref="J64:J127" si="16">ROUND((H64*1.02),2)</f>
        <v>38.26</v>
      </c>
      <c r="K64" s="140">
        <f t="shared" si="13"/>
        <v>38.26</v>
      </c>
      <c r="L64" s="140">
        <v>38.26</v>
      </c>
      <c r="M64" s="140"/>
      <c r="N64" s="140">
        <v>38.26</v>
      </c>
      <c r="O64" s="140">
        <v>38.26</v>
      </c>
      <c r="P64" s="140">
        <v>38.26</v>
      </c>
      <c r="Q64" s="140">
        <v>38.26</v>
      </c>
      <c r="R64" s="140">
        <v>38.26</v>
      </c>
      <c r="S64" s="140"/>
      <c r="T64" s="140">
        <v>38.26</v>
      </c>
      <c r="U64" s="141">
        <f t="shared" si="14"/>
        <v>7.6520000000000001</v>
      </c>
      <c r="V64" s="142">
        <f t="shared" si="15"/>
        <v>45.911999999999999</v>
      </c>
      <c r="W64" s="143">
        <v>52.8</v>
      </c>
    </row>
    <row r="65" spans="1:23" ht="79.5" customHeight="1" x14ac:dyDescent="0.25">
      <c r="A65" s="134" t="s">
        <v>917</v>
      </c>
      <c r="B65" s="135" t="s">
        <v>918</v>
      </c>
      <c r="C65" s="136" t="s">
        <v>913</v>
      </c>
      <c r="D65" s="137">
        <v>9401790009</v>
      </c>
      <c r="E65" s="138" t="s">
        <v>914</v>
      </c>
      <c r="F65" s="138"/>
      <c r="G65" s="140">
        <v>37.58</v>
      </c>
      <c r="H65" s="140">
        <v>38.71</v>
      </c>
      <c r="I65" s="140">
        <f t="shared" si="2"/>
        <v>38.71</v>
      </c>
      <c r="J65" s="140">
        <f t="shared" si="16"/>
        <v>39.479999999999997</v>
      </c>
      <c r="K65" s="140">
        <f t="shared" si="13"/>
        <v>39.479999999999997</v>
      </c>
      <c r="L65" s="140">
        <v>39.479999999999997</v>
      </c>
      <c r="M65" s="140"/>
      <c r="N65" s="140">
        <v>39.479999999999997</v>
      </c>
      <c r="O65" s="140">
        <v>39.479999999999997</v>
      </c>
      <c r="P65" s="140">
        <v>39.479999999999997</v>
      </c>
      <c r="Q65" s="140">
        <v>39.479999999999997</v>
      </c>
      <c r="R65" s="140">
        <v>39.479999999999997</v>
      </c>
      <c r="S65" s="140"/>
      <c r="T65" s="140">
        <v>39.479999999999997</v>
      </c>
      <c r="U65" s="141">
        <f t="shared" si="14"/>
        <v>7.8959999999999999</v>
      </c>
      <c r="V65" s="142">
        <f t="shared" si="15"/>
        <v>47.375999999999998</v>
      </c>
      <c r="W65" s="143">
        <v>54.48</v>
      </c>
    </row>
    <row r="66" spans="1:23" ht="63.75" customHeight="1" x14ac:dyDescent="0.25">
      <c r="A66" s="146" t="s">
        <v>919</v>
      </c>
      <c r="B66" s="135" t="s">
        <v>920</v>
      </c>
      <c r="C66" s="136" t="s">
        <v>913</v>
      </c>
      <c r="D66" s="137">
        <v>9401790009</v>
      </c>
      <c r="E66" s="138" t="s">
        <v>914</v>
      </c>
      <c r="F66" s="138"/>
      <c r="G66" s="140">
        <v>38.75</v>
      </c>
      <c r="H66" s="140">
        <v>39.909999999999997</v>
      </c>
      <c r="I66" s="140">
        <f t="shared" si="2"/>
        <v>39.909999999999997</v>
      </c>
      <c r="J66" s="140">
        <f t="shared" si="16"/>
        <v>40.71</v>
      </c>
      <c r="K66" s="140">
        <f t="shared" si="13"/>
        <v>40.71</v>
      </c>
      <c r="L66" s="140">
        <v>40.71</v>
      </c>
      <c r="M66" s="140"/>
      <c r="N66" s="140">
        <v>40.71</v>
      </c>
      <c r="O66" s="140">
        <v>40.71</v>
      </c>
      <c r="P66" s="140">
        <v>40.71</v>
      </c>
      <c r="Q66" s="140">
        <v>40.71</v>
      </c>
      <c r="R66" s="140">
        <v>40.71</v>
      </c>
      <c r="S66" s="140"/>
      <c r="T66" s="140">
        <v>40.71</v>
      </c>
      <c r="U66" s="141">
        <f t="shared" si="14"/>
        <v>8.1420000000000012</v>
      </c>
      <c r="V66" s="142">
        <f t="shared" si="15"/>
        <v>48.852000000000004</v>
      </c>
      <c r="W66" s="143">
        <v>56.18</v>
      </c>
    </row>
    <row r="67" spans="1:23" ht="26.25" customHeight="1" x14ac:dyDescent="0.25">
      <c r="A67" s="134" t="s">
        <v>921</v>
      </c>
      <c r="B67" s="144" t="s">
        <v>922</v>
      </c>
      <c r="C67" s="136" t="s">
        <v>913</v>
      </c>
      <c r="D67" s="137">
        <v>9401790009</v>
      </c>
      <c r="E67" s="138" t="s">
        <v>914</v>
      </c>
      <c r="F67" s="138"/>
      <c r="G67" s="140">
        <v>39.61</v>
      </c>
      <c r="H67" s="140">
        <v>40.799999999999997</v>
      </c>
      <c r="I67" s="140">
        <f t="shared" si="2"/>
        <v>40.799999999999997</v>
      </c>
      <c r="J67" s="140">
        <f t="shared" si="16"/>
        <v>41.62</v>
      </c>
      <c r="K67" s="140">
        <f t="shared" si="13"/>
        <v>41.62</v>
      </c>
      <c r="L67" s="140">
        <v>41.62</v>
      </c>
      <c r="M67" s="140"/>
      <c r="N67" s="140">
        <v>41.62</v>
      </c>
      <c r="O67" s="140">
        <v>41.62</v>
      </c>
      <c r="P67" s="140">
        <v>41.62</v>
      </c>
      <c r="Q67" s="140">
        <v>41.62</v>
      </c>
      <c r="R67" s="140">
        <v>41.62</v>
      </c>
      <c r="S67" s="140"/>
      <c r="T67" s="140">
        <v>41.62</v>
      </c>
      <c r="U67" s="141">
        <f t="shared" si="14"/>
        <v>8.3239999999999998</v>
      </c>
      <c r="V67" s="142">
        <f t="shared" si="15"/>
        <v>49.943999999999996</v>
      </c>
      <c r="W67" s="143">
        <v>57.44</v>
      </c>
    </row>
    <row r="68" spans="1:23" ht="33" customHeight="1" x14ac:dyDescent="0.25">
      <c r="A68" s="146" t="s">
        <v>923</v>
      </c>
      <c r="B68" s="144" t="s">
        <v>924</v>
      </c>
      <c r="C68" s="136" t="s">
        <v>913</v>
      </c>
      <c r="D68" s="137">
        <v>9401790009</v>
      </c>
      <c r="E68" s="138" t="s">
        <v>914</v>
      </c>
      <c r="F68" s="138"/>
      <c r="G68" s="140">
        <v>40.799999999999997</v>
      </c>
      <c r="H68" s="140">
        <v>42.02</v>
      </c>
      <c r="I68" s="140">
        <f t="shared" si="2"/>
        <v>42.02</v>
      </c>
      <c r="J68" s="140">
        <f t="shared" si="16"/>
        <v>42.86</v>
      </c>
      <c r="K68" s="140">
        <f t="shared" si="13"/>
        <v>42.86</v>
      </c>
      <c r="L68" s="140">
        <v>42.86</v>
      </c>
      <c r="M68" s="140"/>
      <c r="N68" s="140">
        <v>42.86</v>
      </c>
      <c r="O68" s="140">
        <v>42.86</v>
      </c>
      <c r="P68" s="140">
        <v>42.86</v>
      </c>
      <c r="Q68" s="140">
        <v>42.86</v>
      </c>
      <c r="R68" s="140">
        <v>42.86</v>
      </c>
      <c r="S68" s="140"/>
      <c r="T68" s="140">
        <v>42.86</v>
      </c>
      <c r="U68" s="141">
        <f t="shared" si="14"/>
        <v>8.572000000000001</v>
      </c>
      <c r="V68" s="142">
        <f t="shared" si="15"/>
        <v>51.432000000000002</v>
      </c>
      <c r="W68" s="143">
        <v>59.15</v>
      </c>
    </row>
    <row r="69" spans="1:23" ht="32.25" customHeight="1" x14ac:dyDescent="0.25">
      <c r="A69" s="145" t="s">
        <v>925</v>
      </c>
      <c r="B69" s="135" t="s">
        <v>926</v>
      </c>
      <c r="C69" s="136" t="s">
        <v>381</v>
      </c>
      <c r="D69" s="137">
        <v>9401790009</v>
      </c>
      <c r="E69" s="138" t="s">
        <v>927</v>
      </c>
      <c r="F69" s="138"/>
      <c r="G69" s="140">
        <v>56.9</v>
      </c>
      <c r="H69" s="140">
        <v>58.61</v>
      </c>
      <c r="I69" s="140">
        <f t="shared" si="2"/>
        <v>58.61</v>
      </c>
      <c r="J69" s="140">
        <f t="shared" si="16"/>
        <v>59.78</v>
      </c>
      <c r="K69" s="140">
        <f t="shared" si="13"/>
        <v>59.78</v>
      </c>
      <c r="L69" s="140">
        <v>59.78</v>
      </c>
      <c r="M69" s="140"/>
      <c r="N69" s="140">
        <v>59.78</v>
      </c>
      <c r="O69" s="140">
        <v>59.78</v>
      </c>
      <c r="P69" s="140">
        <v>59.78</v>
      </c>
      <c r="Q69" s="140">
        <v>59.78</v>
      </c>
      <c r="R69" s="140">
        <v>59.78</v>
      </c>
      <c r="S69" s="140"/>
      <c r="T69" s="140">
        <v>59.78</v>
      </c>
      <c r="U69" s="141">
        <f t="shared" si="14"/>
        <v>11.956000000000001</v>
      </c>
      <c r="V69" s="142">
        <f t="shared" si="15"/>
        <v>71.736000000000004</v>
      </c>
      <c r="W69" s="143">
        <v>82.5</v>
      </c>
    </row>
    <row r="70" spans="1:23" ht="52.5" customHeight="1" x14ac:dyDescent="0.25">
      <c r="A70" s="145" t="s">
        <v>928</v>
      </c>
      <c r="B70" s="135" t="s">
        <v>929</v>
      </c>
      <c r="C70" s="136" t="s">
        <v>381</v>
      </c>
      <c r="D70" s="137">
        <v>9401790009</v>
      </c>
      <c r="E70" s="138" t="s">
        <v>927</v>
      </c>
      <c r="F70" s="138"/>
      <c r="G70" s="140">
        <v>56.15</v>
      </c>
      <c r="H70" s="140">
        <v>57.83</v>
      </c>
      <c r="I70" s="140">
        <f t="shared" si="2"/>
        <v>57.83</v>
      </c>
      <c r="J70" s="140">
        <v>58.99</v>
      </c>
      <c r="K70" s="140">
        <v>58.99</v>
      </c>
      <c r="L70" s="140">
        <v>60.15</v>
      </c>
      <c r="M70" s="140"/>
      <c r="N70" s="140">
        <v>60.15</v>
      </c>
      <c r="O70" s="140">
        <v>60.15</v>
      </c>
      <c r="P70" s="140">
        <v>60.15</v>
      </c>
      <c r="Q70" s="140">
        <v>60.15</v>
      </c>
      <c r="R70" s="140">
        <v>60.15</v>
      </c>
      <c r="S70" s="140"/>
      <c r="T70" s="140">
        <v>60.15</v>
      </c>
      <c r="U70" s="141">
        <f t="shared" si="14"/>
        <v>12.030000000000001</v>
      </c>
      <c r="V70" s="142">
        <f t="shared" si="15"/>
        <v>72.180000000000007</v>
      </c>
      <c r="W70" s="143">
        <v>83.01</v>
      </c>
    </row>
    <row r="71" spans="1:23" ht="27.75" customHeight="1" x14ac:dyDescent="0.25">
      <c r="A71" s="145" t="s">
        <v>930</v>
      </c>
      <c r="B71" s="144" t="s">
        <v>931</v>
      </c>
      <c r="C71" s="136" t="s">
        <v>932</v>
      </c>
      <c r="D71" s="137">
        <v>9401790009</v>
      </c>
      <c r="E71" s="138" t="s">
        <v>914</v>
      </c>
      <c r="F71" s="138"/>
      <c r="G71" s="140">
        <v>78.319999999999993</v>
      </c>
      <c r="H71" s="140">
        <v>80.67</v>
      </c>
      <c r="I71" s="140">
        <f t="shared" si="2"/>
        <v>80.67</v>
      </c>
      <c r="J71" s="140">
        <f t="shared" si="16"/>
        <v>82.28</v>
      </c>
      <c r="K71" s="140">
        <f>ROUND((H71*1.02),2)</f>
        <v>82.28</v>
      </c>
      <c r="L71" s="140">
        <v>82.28</v>
      </c>
      <c r="M71" s="140"/>
      <c r="N71" s="140">
        <v>82.28</v>
      </c>
      <c r="O71" s="140">
        <v>82.28</v>
      </c>
      <c r="P71" s="140">
        <v>82.28</v>
      </c>
      <c r="Q71" s="140">
        <v>82.28</v>
      </c>
      <c r="R71" s="140">
        <v>82.28</v>
      </c>
      <c r="S71" s="140"/>
      <c r="T71" s="140">
        <v>82.28</v>
      </c>
      <c r="U71" s="141">
        <f t="shared" si="14"/>
        <v>16.456</v>
      </c>
      <c r="V71" s="142">
        <f t="shared" si="15"/>
        <v>98.736000000000004</v>
      </c>
      <c r="W71" s="143">
        <v>113.55</v>
      </c>
    </row>
    <row r="72" spans="1:23" ht="50.25" customHeight="1" x14ac:dyDescent="0.25">
      <c r="A72" s="145" t="s">
        <v>933</v>
      </c>
      <c r="B72" s="135" t="s">
        <v>934</v>
      </c>
      <c r="C72" s="136" t="s">
        <v>935</v>
      </c>
      <c r="D72" s="137">
        <v>9401790009</v>
      </c>
      <c r="E72" s="138" t="s">
        <v>927</v>
      </c>
      <c r="F72" s="138"/>
      <c r="G72" s="140">
        <v>110.93</v>
      </c>
      <c r="H72" s="140">
        <v>114.26</v>
      </c>
      <c r="I72" s="140">
        <f t="shared" si="2"/>
        <v>114.26</v>
      </c>
      <c r="J72" s="140">
        <f t="shared" si="16"/>
        <v>116.55</v>
      </c>
      <c r="K72" s="140">
        <f>ROUND((H72*1.02),2)</f>
        <v>116.55</v>
      </c>
      <c r="L72" s="140">
        <v>117.25</v>
      </c>
      <c r="M72" s="140"/>
      <c r="N72" s="140">
        <v>117.25</v>
      </c>
      <c r="O72" s="140">
        <v>117.25</v>
      </c>
      <c r="P72" s="140">
        <v>117.25</v>
      </c>
      <c r="Q72" s="140">
        <v>117.25</v>
      </c>
      <c r="R72" s="140">
        <v>117.25</v>
      </c>
      <c r="S72" s="140"/>
      <c r="T72" s="140">
        <v>117.25</v>
      </c>
      <c r="U72" s="141">
        <f t="shared" si="14"/>
        <v>23.450000000000003</v>
      </c>
      <c r="V72" s="142">
        <f t="shared" si="15"/>
        <v>140.69999999999999</v>
      </c>
      <c r="W72" s="143">
        <v>161.81</v>
      </c>
    </row>
    <row r="73" spans="1:23" ht="21" customHeight="1" x14ac:dyDescent="0.25">
      <c r="A73" s="156" t="s">
        <v>936</v>
      </c>
      <c r="B73" s="135"/>
      <c r="C73" s="136"/>
      <c r="D73" s="137"/>
      <c r="E73" s="138"/>
      <c r="F73" s="138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1"/>
      <c r="V73" s="142"/>
      <c r="W73" s="143">
        <v>0</v>
      </c>
    </row>
    <row r="74" spans="1:23" ht="22.5" customHeight="1" x14ac:dyDescent="0.25">
      <c r="A74" s="106" t="s">
        <v>937</v>
      </c>
      <c r="B74" s="135" t="s">
        <v>938</v>
      </c>
      <c r="C74" s="136" t="s">
        <v>939</v>
      </c>
      <c r="D74" s="137">
        <v>9401790009</v>
      </c>
      <c r="E74" s="138" t="s">
        <v>940</v>
      </c>
      <c r="F74" s="138"/>
      <c r="G74" s="140">
        <v>83.86</v>
      </c>
      <c r="H74" s="140">
        <v>85.54</v>
      </c>
      <c r="I74" s="140">
        <f t="shared" si="2"/>
        <v>85.54</v>
      </c>
      <c r="J74" s="140">
        <f t="shared" si="16"/>
        <v>87.25</v>
      </c>
      <c r="K74" s="140">
        <f t="shared" ref="K74:K79" si="17">ROUND((H74*1.02),2)</f>
        <v>87.25</v>
      </c>
      <c r="L74" s="140">
        <v>87.25</v>
      </c>
      <c r="M74" s="140"/>
      <c r="N74" s="140">
        <v>87.25</v>
      </c>
      <c r="O74" s="140">
        <v>87.25</v>
      </c>
      <c r="P74" s="140">
        <v>87.25</v>
      </c>
      <c r="Q74" s="140">
        <v>87.25</v>
      </c>
      <c r="R74" s="140">
        <v>87.25</v>
      </c>
      <c r="S74" s="140"/>
      <c r="T74" s="140">
        <v>87.25</v>
      </c>
      <c r="U74" s="141">
        <f t="shared" ref="U74:U80" si="18">T74*20%</f>
        <v>17.45</v>
      </c>
      <c r="V74" s="142">
        <f t="shared" ref="V74:V80" si="19">T74+U74</f>
        <v>104.7</v>
      </c>
      <c r="W74" s="143">
        <v>120.41</v>
      </c>
    </row>
    <row r="75" spans="1:23" ht="21" customHeight="1" x14ac:dyDescent="0.25">
      <c r="A75" s="134" t="s">
        <v>941</v>
      </c>
      <c r="B75" s="147" t="s">
        <v>942</v>
      </c>
      <c r="C75" s="148" t="s">
        <v>943</v>
      </c>
      <c r="D75" s="137">
        <v>9401790009</v>
      </c>
      <c r="E75" s="138" t="s">
        <v>940</v>
      </c>
      <c r="F75" s="138"/>
      <c r="G75" s="140">
        <v>83.86</v>
      </c>
      <c r="H75" s="140">
        <v>85.54</v>
      </c>
      <c r="I75" s="140">
        <f t="shared" si="2"/>
        <v>85.54</v>
      </c>
      <c r="J75" s="140">
        <f t="shared" si="16"/>
        <v>87.25</v>
      </c>
      <c r="K75" s="140">
        <f t="shared" si="17"/>
        <v>87.25</v>
      </c>
      <c r="L75" s="140">
        <v>87.25</v>
      </c>
      <c r="M75" s="140"/>
      <c r="N75" s="140">
        <v>87.25</v>
      </c>
      <c r="O75" s="140">
        <v>87.25</v>
      </c>
      <c r="P75" s="140">
        <v>87.25</v>
      </c>
      <c r="Q75" s="140">
        <v>87.25</v>
      </c>
      <c r="R75" s="140">
        <v>87.25</v>
      </c>
      <c r="S75" s="140"/>
      <c r="T75" s="140">
        <v>87.25</v>
      </c>
      <c r="U75" s="141">
        <f t="shared" si="18"/>
        <v>17.45</v>
      </c>
      <c r="V75" s="142">
        <f t="shared" si="19"/>
        <v>104.7</v>
      </c>
      <c r="W75" s="143">
        <v>120.41</v>
      </c>
    </row>
    <row r="76" spans="1:23" ht="22.5" customHeight="1" x14ac:dyDescent="0.25">
      <c r="A76" s="106" t="s">
        <v>944</v>
      </c>
      <c r="B76" s="144" t="s">
        <v>386</v>
      </c>
      <c r="C76" s="136" t="s">
        <v>939</v>
      </c>
      <c r="D76" s="137">
        <v>9401790009</v>
      </c>
      <c r="E76" s="138" t="s">
        <v>940</v>
      </c>
      <c r="F76" s="138"/>
      <c r="G76" s="140">
        <v>89.03</v>
      </c>
      <c r="H76" s="140">
        <v>90.81</v>
      </c>
      <c r="I76" s="140">
        <f t="shared" si="2"/>
        <v>90.81</v>
      </c>
      <c r="J76" s="140">
        <f t="shared" si="16"/>
        <v>92.63</v>
      </c>
      <c r="K76" s="140">
        <f t="shared" si="17"/>
        <v>92.63</v>
      </c>
      <c r="L76" s="140">
        <v>92.63</v>
      </c>
      <c r="M76" s="140"/>
      <c r="N76" s="140">
        <v>92.63</v>
      </c>
      <c r="O76" s="140">
        <v>92.63</v>
      </c>
      <c r="P76" s="140">
        <v>92.63</v>
      </c>
      <c r="Q76" s="140">
        <v>92.63</v>
      </c>
      <c r="R76" s="140">
        <v>92.63</v>
      </c>
      <c r="S76" s="140"/>
      <c r="T76" s="140">
        <v>92.63</v>
      </c>
      <c r="U76" s="141">
        <f t="shared" si="18"/>
        <v>18.526</v>
      </c>
      <c r="V76" s="142">
        <f t="shared" si="19"/>
        <v>111.15599999999999</v>
      </c>
      <c r="W76" s="143">
        <v>127.83</v>
      </c>
    </row>
    <row r="77" spans="1:23" ht="22.5" hidden="1" customHeight="1" x14ac:dyDescent="0.25">
      <c r="A77" s="106" t="s">
        <v>945</v>
      </c>
      <c r="B77" s="144" t="s">
        <v>946</v>
      </c>
      <c r="C77" s="136" t="s">
        <v>939</v>
      </c>
      <c r="D77" s="137">
        <v>9401790009</v>
      </c>
      <c r="E77" s="138" t="s">
        <v>940</v>
      </c>
      <c r="F77" s="138"/>
      <c r="G77" s="140">
        <v>0</v>
      </c>
      <c r="H77" s="140" t="e">
        <f>ROUND((E77*1.02),2)</f>
        <v>#VALUE!</v>
      </c>
      <c r="I77" s="140" t="e">
        <f t="shared" si="2"/>
        <v>#VALUE!</v>
      </c>
      <c r="J77" s="140" t="e">
        <f t="shared" si="16"/>
        <v>#VALUE!</v>
      </c>
      <c r="K77" s="140" t="e">
        <f t="shared" si="17"/>
        <v>#VALUE!</v>
      </c>
      <c r="L77" s="140" t="e">
        <f>ROUND((J77*1.006),2)</f>
        <v>#VALUE!</v>
      </c>
      <c r="M77" s="140"/>
      <c r="N77" s="140" t="e">
        <f>ROUND((J77*1.006),2)</f>
        <v>#VALUE!</v>
      </c>
      <c r="O77" s="140" t="e">
        <f>ROUND((J77*1.006),2)</f>
        <v>#VALUE!</v>
      </c>
      <c r="P77" s="140" t="e">
        <f>ROUND((J77*1.006),2)</f>
        <v>#VALUE!</v>
      </c>
      <c r="Q77" s="140" t="e">
        <f>ROUND((J77*1.006),2)</f>
        <v>#VALUE!</v>
      </c>
      <c r="R77" s="140" t="e">
        <f>ROUND((K77*1.006),2)</f>
        <v>#VALUE!</v>
      </c>
      <c r="S77" s="140"/>
      <c r="T77" s="140" t="e">
        <f>ROUND((K77*1.006),2)</f>
        <v>#VALUE!</v>
      </c>
      <c r="U77" s="141" t="e">
        <f t="shared" si="18"/>
        <v>#VALUE!</v>
      </c>
      <c r="V77" s="142" t="e">
        <f t="shared" si="19"/>
        <v>#VALUE!</v>
      </c>
      <c r="W77" s="143" t="e">
        <v>#VALUE!</v>
      </c>
    </row>
    <row r="78" spans="1:23" ht="22.5" customHeight="1" x14ac:dyDescent="0.25">
      <c r="A78" s="106" t="s">
        <v>947</v>
      </c>
      <c r="B78" s="144" t="s">
        <v>948</v>
      </c>
      <c r="C78" s="136" t="s">
        <v>949</v>
      </c>
      <c r="D78" s="137">
        <v>9401790009</v>
      </c>
      <c r="E78" s="138" t="s">
        <v>950</v>
      </c>
      <c r="F78" s="138"/>
      <c r="G78" s="140">
        <v>132.22</v>
      </c>
      <c r="H78" s="140">
        <v>134.86000000000001</v>
      </c>
      <c r="I78" s="140">
        <f t="shared" si="2"/>
        <v>134.86000000000001</v>
      </c>
      <c r="J78" s="140">
        <f t="shared" si="16"/>
        <v>137.56</v>
      </c>
      <c r="K78" s="140">
        <f t="shared" si="17"/>
        <v>137.56</v>
      </c>
      <c r="L78" s="140">
        <v>137.56</v>
      </c>
      <c r="M78" s="140"/>
      <c r="N78" s="140">
        <v>137.56</v>
      </c>
      <c r="O78" s="140">
        <v>137.56</v>
      </c>
      <c r="P78" s="140">
        <v>137.56</v>
      </c>
      <c r="Q78" s="140">
        <v>137.56</v>
      </c>
      <c r="R78" s="140">
        <v>137.56</v>
      </c>
      <c r="S78" s="140"/>
      <c r="T78" s="140">
        <v>137.56</v>
      </c>
      <c r="U78" s="141">
        <f t="shared" si="18"/>
        <v>27.512</v>
      </c>
      <c r="V78" s="142">
        <f t="shared" si="19"/>
        <v>165.072</v>
      </c>
      <c r="W78" s="143">
        <v>189.83</v>
      </c>
    </row>
    <row r="79" spans="1:23" ht="20.25" customHeight="1" x14ac:dyDescent="0.25">
      <c r="A79" s="106" t="s">
        <v>951</v>
      </c>
      <c r="B79" s="144" t="s">
        <v>952</v>
      </c>
      <c r="C79" s="136" t="s">
        <v>953</v>
      </c>
      <c r="D79" s="137">
        <v>9401790009</v>
      </c>
      <c r="E79" s="138" t="s">
        <v>940</v>
      </c>
      <c r="F79" s="138"/>
      <c r="G79" s="140">
        <v>142.87</v>
      </c>
      <c r="H79" s="140">
        <v>145.72999999999999</v>
      </c>
      <c r="I79" s="140">
        <f t="shared" si="2"/>
        <v>145.72999999999999</v>
      </c>
      <c r="J79" s="140">
        <f t="shared" si="16"/>
        <v>148.63999999999999</v>
      </c>
      <c r="K79" s="140">
        <f t="shared" si="17"/>
        <v>148.63999999999999</v>
      </c>
      <c r="L79" s="140">
        <v>153.1</v>
      </c>
      <c r="M79" s="140"/>
      <c r="N79" s="140">
        <v>153.1</v>
      </c>
      <c r="O79" s="140">
        <v>153.1</v>
      </c>
      <c r="P79" s="140">
        <v>153.1</v>
      </c>
      <c r="Q79" s="140">
        <v>153.1</v>
      </c>
      <c r="R79" s="140">
        <v>153.1</v>
      </c>
      <c r="S79" s="140"/>
      <c r="T79" s="140">
        <v>153.1</v>
      </c>
      <c r="U79" s="141">
        <f t="shared" si="18"/>
        <v>30.62</v>
      </c>
      <c r="V79" s="142">
        <f t="shared" si="19"/>
        <v>183.72</v>
      </c>
      <c r="W79" s="143">
        <v>211.28</v>
      </c>
    </row>
    <row r="80" spans="1:23" ht="20.25" customHeight="1" x14ac:dyDescent="0.25">
      <c r="A80" s="106" t="s">
        <v>954</v>
      </c>
      <c r="B80" s="144" t="s">
        <v>955</v>
      </c>
      <c r="C80" s="136" t="s">
        <v>956</v>
      </c>
      <c r="D80" s="137"/>
      <c r="E80" s="138"/>
      <c r="F80" s="138"/>
      <c r="G80" s="140"/>
      <c r="H80" s="140"/>
      <c r="I80" s="140"/>
      <c r="J80" s="140"/>
      <c r="K80" s="140"/>
      <c r="L80" s="140"/>
      <c r="M80" s="140"/>
      <c r="N80" s="140">
        <v>225</v>
      </c>
      <c r="O80" s="140">
        <v>238.3</v>
      </c>
      <c r="P80" s="140">
        <v>238.3</v>
      </c>
      <c r="Q80" s="140">
        <v>238.3</v>
      </c>
      <c r="R80" s="140">
        <v>238.3</v>
      </c>
      <c r="S80" s="140"/>
      <c r="T80" s="140">
        <v>238.3</v>
      </c>
      <c r="U80" s="141">
        <f t="shared" si="18"/>
        <v>47.660000000000004</v>
      </c>
      <c r="V80" s="142">
        <f t="shared" si="19"/>
        <v>285.96000000000004</v>
      </c>
      <c r="W80" s="143">
        <v>328.85</v>
      </c>
    </row>
    <row r="81" spans="1:23" ht="22.5" customHeight="1" x14ac:dyDescent="0.25">
      <c r="A81" s="156" t="s">
        <v>957</v>
      </c>
      <c r="B81" s="144"/>
      <c r="C81" s="136"/>
      <c r="D81" s="144"/>
      <c r="E81" s="138"/>
      <c r="F81" s="138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1"/>
      <c r="V81" s="142"/>
      <c r="W81" s="143">
        <v>0</v>
      </c>
    </row>
    <row r="82" spans="1:23" ht="18" customHeight="1" x14ac:dyDescent="0.25">
      <c r="A82" s="106" t="s">
        <v>958</v>
      </c>
      <c r="B82" s="144" t="s">
        <v>959</v>
      </c>
      <c r="C82" s="136" t="s">
        <v>960</v>
      </c>
      <c r="D82" s="137">
        <v>9401790009</v>
      </c>
      <c r="E82" s="138" t="s">
        <v>961</v>
      </c>
      <c r="F82" s="138"/>
      <c r="G82" s="140">
        <v>82.35</v>
      </c>
      <c r="H82" s="140">
        <v>84</v>
      </c>
      <c r="I82" s="140">
        <f t="shared" ref="I82:I145" si="20">ROUND((H82*1),2)</f>
        <v>84</v>
      </c>
      <c r="J82" s="140">
        <f t="shared" si="16"/>
        <v>85.68</v>
      </c>
      <c r="K82" s="140">
        <f t="shared" ref="K82:K87" si="21">ROUND((H82*1.02),2)</f>
        <v>85.68</v>
      </c>
      <c r="L82" s="140">
        <v>85.68</v>
      </c>
      <c r="M82" s="140"/>
      <c r="N82" s="140">
        <v>85.68</v>
      </c>
      <c r="O82" s="140">
        <v>85.68</v>
      </c>
      <c r="P82" s="140">
        <v>85.68</v>
      </c>
      <c r="Q82" s="140">
        <v>85.68</v>
      </c>
      <c r="R82" s="140">
        <v>85.68</v>
      </c>
      <c r="S82" s="140"/>
      <c r="T82" s="140">
        <v>85.68</v>
      </c>
      <c r="U82" s="141">
        <f t="shared" ref="U82:U87" si="22">T82*20%</f>
        <v>17.136000000000003</v>
      </c>
      <c r="V82" s="142">
        <f t="shared" ref="V82:V87" si="23">T82+U82</f>
        <v>102.816</v>
      </c>
      <c r="W82" s="143">
        <v>118.24</v>
      </c>
    </row>
    <row r="83" spans="1:23" ht="18" customHeight="1" x14ac:dyDescent="0.25">
      <c r="A83" s="106" t="s">
        <v>962</v>
      </c>
      <c r="B83" s="144" t="s">
        <v>963</v>
      </c>
      <c r="C83" s="136" t="s">
        <v>964</v>
      </c>
      <c r="D83" s="137">
        <v>9401790009</v>
      </c>
      <c r="E83" s="138" t="s">
        <v>961</v>
      </c>
      <c r="F83" s="138"/>
      <c r="G83" s="140">
        <v>104.31</v>
      </c>
      <c r="H83" s="140">
        <v>106.4</v>
      </c>
      <c r="I83" s="140">
        <f t="shared" si="20"/>
        <v>106.4</v>
      </c>
      <c r="J83" s="140">
        <f t="shared" si="16"/>
        <v>108.53</v>
      </c>
      <c r="K83" s="140">
        <f t="shared" si="21"/>
        <v>108.53</v>
      </c>
      <c r="L83" s="140">
        <v>108.53</v>
      </c>
      <c r="M83" s="140"/>
      <c r="N83" s="140">
        <v>108.53</v>
      </c>
      <c r="O83" s="140">
        <v>108.53</v>
      </c>
      <c r="P83" s="140">
        <v>108.53</v>
      </c>
      <c r="Q83" s="140">
        <v>108.53</v>
      </c>
      <c r="R83" s="140">
        <v>108.53</v>
      </c>
      <c r="S83" s="140"/>
      <c r="T83" s="140">
        <v>108.53</v>
      </c>
      <c r="U83" s="141">
        <f t="shared" si="22"/>
        <v>21.706000000000003</v>
      </c>
      <c r="V83" s="142">
        <f t="shared" si="23"/>
        <v>130.23599999999999</v>
      </c>
      <c r="W83" s="143">
        <v>149.77000000000001</v>
      </c>
    </row>
    <row r="84" spans="1:23" ht="45" customHeight="1" x14ac:dyDescent="0.25">
      <c r="A84" s="145" t="s">
        <v>965</v>
      </c>
      <c r="B84" s="144" t="s">
        <v>966</v>
      </c>
      <c r="C84" s="136" t="s">
        <v>964</v>
      </c>
      <c r="D84" s="137">
        <v>9401790009</v>
      </c>
      <c r="E84" s="138" t="s">
        <v>961</v>
      </c>
      <c r="F84" s="138"/>
      <c r="G84" s="140">
        <v>105.69</v>
      </c>
      <c r="H84" s="140">
        <v>107.8</v>
      </c>
      <c r="I84" s="140">
        <f t="shared" si="20"/>
        <v>107.8</v>
      </c>
      <c r="J84" s="140">
        <f t="shared" si="16"/>
        <v>109.96</v>
      </c>
      <c r="K84" s="140">
        <f t="shared" si="21"/>
        <v>109.96</v>
      </c>
      <c r="L84" s="140">
        <v>109.96</v>
      </c>
      <c r="M84" s="140"/>
      <c r="N84" s="140">
        <v>109.96</v>
      </c>
      <c r="O84" s="140">
        <v>109.96</v>
      </c>
      <c r="P84" s="140">
        <v>109.96</v>
      </c>
      <c r="Q84" s="140">
        <v>109.96</v>
      </c>
      <c r="R84" s="140">
        <v>109.96</v>
      </c>
      <c r="S84" s="140"/>
      <c r="T84" s="140">
        <v>109.96</v>
      </c>
      <c r="U84" s="141">
        <f t="shared" si="22"/>
        <v>21.992000000000001</v>
      </c>
      <c r="V84" s="142">
        <f t="shared" si="23"/>
        <v>131.952</v>
      </c>
      <c r="W84" s="143">
        <v>151.74</v>
      </c>
    </row>
    <row r="85" spans="1:23" ht="21.75" customHeight="1" x14ac:dyDescent="0.25">
      <c r="A85" s="106" t="s">
        <v>967</v>
      </c>
      <c r="B85" s="144" t="s">
        <v>968</v>
      </c>
      <c r="C85" s="136" t="s">
        <v>969</v>
      </c>
      <c r="D85" s="137">
        <v>9401790009</v>
      </c>
      <c r="E85" s="138" t="s">
        <v>961</v>
      </c>
      <c r="F85" s="138"/>
      <c r="G85" s="140">
        <v>141.53</v>
      </c>
      <c r="H85" s="140">
        <v>144.36000000000001</v>
      </c>
      <c r="I85" s="140">
        <f t="shared" si="20"/>
        <v>144.36000000000001</v>
      </c>
      <c r="J85" s="140">
        <f t="shared" si="16"/>
        <v>147.25</v>
      </c>
      <c r="K85" s="140">
        <f t="shared" si="21"/>
        <v>147.25</v>
      </c>
      <c r="L85" s="140">
        <f>ROUND((J85*1.006),2)</f>
        <v>148.13</v>
      </c>
      <c r="M85" s="140"/>
      <c r="N85" s="140">
        <f>ROUND((J85*1.006),2)</f>
        <v>148.13</v>
      </c>
      <c r="O85" s="140">
        <f>ROUND((J85*1.006),2)</f>
        <v>148.13</v>
      </c>
      <c r="P85" s="140">
        <v>148.13</v>
      </c>
      <c r="Q85" s="140">
        <f>ROUND((J85*1.006),2)</f>
        <v>148.13</v>
      </c>
      <c r="R85" s="140">
        <f>ROUND((K85*1.006),2)</f>
        <v>148.13</v>
      </c>
      <c r="S85" s="140"/>
      <c r="T85" s="140">
        <f>ROUND((K85*1.006),2)</f>
        <v>148.13</v>
      </c>
      <c r="U85" s="141">
        <f t="shared" si="22"/>
        <v>29.626000000000001</v>
      </c>
      <c r="V85" s="142">
        <f t="shared" si="23"/>
        <v>177.756</v>
      </c>
      <c r="W85" s="143">
        <v>204.42</v>
      </c>
    </row>
    <row r="86" spans="1:23" ht="21.75" customHeight="1" x14ac:dyDescent="0.25">
      <c r="A86" s="106" t="s">
        <v>970</v>
      </c>
      <c r="B86" s="144" t="s">
        <v>971</v>
      </c>
      <c r="C86" s="136" t="s">
        <v>972</v>
      </c>
      <c r="D86" s="137">
        <v>9401790009</v>
      </c>
      <c r="E86" s="138" t="s">
        <v>961</v>
      </c>
      <c r="F86" s="138"/>
      <c r="G86" s="140">
        <v>181.48</v>
      </c>
      <c r="H86" s="140">
        <v>181.48</v>
      </c>
      <c r="I86" s="140">
        <f t="shared" si="20"/>
        <v>181.48</v>
      </c>
      <c r="J86" s="140">
        <f t="shared" si="16"/>
        <v>185.11</v>
      </c>
      <c r="K86" s="140">
        <f t="shared" si="21"/>
        <v>185.11</v>
      </c>
      <c r="L86" s="140">
        <v>188.81</v>
      </c>
      <c r="M86" s="140"/>
      <c r="N86" s="140">
        <v>188.81</v>
      </c>
      <c r="O86" s="140">
        <v>188.81</v>
      </c>
      <c r="P86" s="140">
        <v>188.81</v>
      </c>
      <c r="Q86" s="140">
        <v>188.81</v>
      </c>
      <c r="R86" s="140">
        <v>188.81</v>
      </c>
      <c r="S86" s="140"/>
      <c r="T86" s="140">
        <v>188.81</v>
      </c>
      <c r="U86" s="141">
        <f t="shared" si="22"/>
        <v>37.762</v>
      </c>
      <c r="V86" s="142">
        <f t="shared" si="23"/>
        <v>226.572</v>
      </c>
      <c r="W86" s="143">
        <v>260.56</v>
      </c>
    </row>
    <row r="87" spans="1:23" ht="27.75" customHeight="1" x14ac:dyDescent="0.25">
      <c r="A87" s="106" t="s">
        <v>973</v>
      </c>
      <c r="B87" s="144" t="s">
        <v>974</v>
      </c>
      <c r="C87" s="136" t="s">
        <v>975</v>
      </c>
      <c r="D87" s="137">
        <v>9401790009</v>
      </c>
      <c r="E87" s="138" t="s">
        <v>961</v>
      </c>
      <c r="F87" s="138"/>
      <c r="G87" s="140">
        <v>192.87</v>
      </c>
      <c r="H87" s="140">
        <v>192.87</v>
      </c>
      <c r="I87" s="140">
        <f t="shared" si="20"/>
        <v>192.87</v>
      </c>
      <c r="J87" s="140">
        <f t="shared" si="16"/>
        <v>196.73</v>
      </c>
      <c r="K87" s="140">
        <f t="shared" si="21"/>
        <v>196.73</v>
      </c>
      <c r="L87" s="140">
        <v>200.66</v>
      </c>
      <c r="M87" s="140"/>
      <c r="N87" s="140">
        <v>200.66</v>
      </c>
      <c r="O87" s="140">
        <v>200.66</v>
      </c>
      <c r="P87" s="140">
        <v>200.66</v>
      </c>
      <c r="Q87" s="140">
        <v>200.66</v>
      </c>
      <c r="R87" s="140">
        <v>200.66</v>
      </c>
      <c r="S87" s="140"/>
      <c r="T87" s="140">
        <v>200.66</v>
      </c>
      <c r="U87" s="141">
        <f t="shared" si="22"/>
        <v>40.132000000000005</v>
      </c>
      <c r="V87" s="142">
        <f t="shared" si="23"/>
        <v>240.792</v>
      </c>
      <c r="W87" s="143">
        <v>276.91000000000003</v>
      </c>
    </row>
    <row r="88" spans="1:23" ht="24.75" customHeight="1" x14ac:dyDescent="0.25">
      <c r="A88" s="106"/>
      <c r="B88" s="144"/>
      <c r="C88" s="136"/>
      <c r="D88" s="137"/>
      <c r="E88" s="138"/>
      <c r="F88" s="138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1"/>
      <c r="V88" s="142"/>
      <c r="W88" s="143">
        <v>0</v>
      </c>
    </row>
    <row r="89" spans="1:23" ht="18" x14ac:dyDescent="0.25">
      <c r="A89" s="106" t="s">
        <v>976</v>
      </c>
      <c r="B89" s="144" t="s">
        <v>977</v>
      </c>
      <c r="C89" s="136" t="s">
        <v>978</v>
      </c>
      <c r="D89" s="137"/>
      <c r="E89" s="138" t="s">
        <v>961</v>
      </c>
      <c r="F89" s="138"/>
      <c r="G89" s="140">
        <v>315.76</v>
      </c>
      <c r="H89" s="140">
        <v>315.76</v>
      </c>
      <c r="I89" s="140">
        <f t="shared" si="20"/>
        <v>315.76</v>
      </c>
      <c r="J89" s="140">
        <f t="shared" si="16"/>
        <v>322.08</v>
      </c>
      <c r="K89" s="140">
        <f t="shared" ref="K89:K92" si="24">ROUND((H89*1.02),2)</f>
        <v>322.08</v>
      </c>
      <c r="L89" s="140">
        <f>ROUND((I89*1.02),2)</f>
        <v>322.08</v>
      </c>
      <c r="M89" s="140"/>
      <c r="N89" s="140">
        <v>322.08</v>
      </c>
      <c r="O89" s="140">
        <v>322.08</v>
      </c>
      <c r="P89" s="140">
        <v>322.08</v>
      </c>
      <c r="Q89" s="140">
        <v>322.08</v>
      </c>
      <c r="R89" s="140">
        <v>322.08</v>
      </c>
      <c r="S89" s="140"/>
      <c r="T89" s="140">
        <v>322.08</v>
      </c>
      <c r="U89" s="141">
        <f>T89*20%</f>
        <v>64.415999999999997</v>
      </c>
      <c r="V89" s="142">
        <f>T89+U89</f>
        <v>386.49599999999998</v>
      </c>
      <c r="W89" s="143">
        <v>444.47</v>
      </c>
    </row>
    <row r="90" spans="1:23" ht="18" x14ac:dyDescent="0.25">
      <c r="A90" s="106" t="s">
        <v>979</v>
      </c>
      <c r="B90" s="144" t="s">
        <v>980</v>
      </c>
      <c r="C90" s="136" t="s">
        <v>981</v>
      </c>
      <c r="D90" s="137"/>
      <c r="E90" s="138" t="s">
        <v>961</v>
      </c>
      <c r="F90" s="138"/>
      <c r="G90" s="140">
        <v>590.79</v>
      </c>
      <c r="H90" s="140">
        <v>590.79</v>
      </c>
      <c r="I90" s="140">
        <f t="shared" si="20"/>
        <v>590.79</v>
      </c>
      <c r="J90" s="140">
        <f t="shared" si="16"/>
        <v>602.61</v>
      </c>
      <c r="K90" s="140">
        <f t="shared" si="24"/>
        <v>602.61</v>
      </c>
      <c r="L90" s="140">
        <f>ROUND((I90*1.02),2)</f>
        <v>602.61</v>
      </c>
      <c r="M90" s="140"/>
      <c r="N90" s="140">
        <v>602.61</v>
      </c>
      <c r="O90" s="140">
        <v>602.61</v>
      </c>
      <c r="P90" s="140">
        <v>602.61</v>
      </c>
      <c r="Q90" s="140">
        <v>602.61</v>
      </c>
      <c r="R90" s="140">
        <v>602.61</v>
      </c>
      <c r="S90" s="140"/>
      <c r="T90" s="140">
        <v>602.61</v>
      </c>
      <c r="U90" s="141">
        <f>T90*20%</f>
        <v>120.52200000000001</v>
      </c>
      <c r="V90" s="142">
        <f>T90+U90</f>
        <v>723.13200000000006</v>
      </c>
      <c r="W90" s="143">
        <v>831.6</v>
      </c>
    </row>
    <row r="91" spans="1:23" ht="18" x14ac:dyDescent="0.25">
      <c r="A91" s="106" t="s">
        <v>982</v>
      </c>
      <c r="B91" s="144" t="s">
        <v>983</v>
      </c>
      <c r="C91" s="136" t="s">
        <v>984</v>
      </c>
      <c r="D91" s="137"/>
      <c r="E91" s="138" t="s">
        <v>961</v>
      </c>
      <c r="F91" s="138"/>
      <c r="G91" s="140">
        <v>636.46</v>
      </c>
      <c r="H91" s="140">
        <v>636.46</v>
      </c>
      <c r="I91" s="140">
        <f t="shared" si="20"/>
        <v>636.46</v>
      </c>
      <c r="J91" s="140">
        <f t="shared" si="16"/>
        <v>649.19000000000005</v>
      </c>
      <c r="K91" s="140">
        <f t="shared" si="24"/>
        <v>649.19000000000005</v>
      </c>
      <c r="L91" s="140">
        <f>ROUND((I91*1.02),2)</f>
        <v>649.19000000000005</v>
      </c>
      <c r="M91" s="140"/>
      <c r="N91" s="140">
        <v>649.19000000000005</v>
      </c>
      <c r="O91" s="140">
        <v>649.19000000000005</v>
      </c>
      <c r="P91" s="140">
        <v>649.19000000000005</v>
      </c>
      <c r="Q91" s="140">
        <v>649.19000000000005</v>
      </c>
      <c r="R91" s="140">
        <v>649.19000000000005</v>
      </c>
      <c r="S91" s="140"/>
      <c r="T91" s="140">
        <v>649.19000000000005</v>
      </c>
      <c r="U91" s="141">
        <f>T91*20%</f>
        <v>129.83800000000002</v>
      </c>
      <c r="V91" s="142">
        <f>T91+U91</f>
        <v>779.02800000000002</v>
      </c>
      <c r="W91" s="143">
        <v>895.88</v>
      </c>
    </row>
    <row r="92" spans="1:23" ht="18" x14ac:dyDescent="0.25">
      <c r="A92" s="106" t="s">
        <v>985</v>
      </c>
      <c r="B92" s="144" t="s">
        <v>986</v>
      </c>
      <c r="C92" s="136" t="s">
        <v>987</v>
      </c>
      <c r="D92" s="137"/>
      <c r="E92" s="138" t="s">
        <v>961</v>
      </c>
      <c r="F92" s="138"/>
      <c r="G92" s="140">
        <v>4631.47</v>
      </c>
      <c r="H92" s="140">
        <v>4631.47</v>
      </c>
      <c r="I92" s="140">
        <f t="shared" si="20"/>
        <v>4631.47</v>
      </c>
      <c r="J92" s="140">
        <f t="shared" si="16"/>
        <v>4724.1000000000004</v>
      </c>
      <c r="K92" s="140">
        <f t="shared" si="24"/>
        <v>4724.1000000000004</v>
      </c>
      <c r="L92" s="140">
        <f>ROUND((I92*1.02),2)</f>
        <v>4724.1000000000004</v>
      </c>
      <c r="M92" s="140"/>
      <c r="N92" s="140">
        <v>4724.1000000000004</v>
      </c>
      <c r="O92" s="140">
        <v>4724.1000000000004</v>
      </c>
      <c r="P92" s="140">
        <v>4724.1000000000004</v>
      </c>
      <c r="Q92" s="140">
        <v>4724.1000000000004</v>
      </c>
      <c r="R92" s="140">
        <v>4724.1000000000004</v>
      </c>
      <c r="S92" s="140"/>
      <c r="T92" s="140">
        <v>4724.1000000000004</v>
      </c>
      <c r="U92" s="141">
        <f>T92*20%</f>
        <v>944.82000000000016</v>
      </c>
      <c r="V92" s="142">
        <f>T92+U92</f>
        <v>5668.92</v>
      </c>
      <c r="W92" s="143">
        <v>6519.26</v>
      </c>
    </row>
    <row r="93" spans="1:23" ht="21" customHeight="1" x14ac:dyDescent="0.25">
      <c r="A93" s="106"/>
      <c r="B93" s="144"/>
      <c r="C93" s="136"/>
      <c r="D93" s="137"/>
      <c r="E93" s="138"/>
      <c r="F93" s="138"/>
      <c r="G93" s="140"/>
      <c r="H93" s="140">
        <f>ROUND((E93*1),2)</f>
        <v>0</v>
      </c>
      <c r="I93" s="140">
        <f t="shared" si="20"/>
        <v>0</v>
      </c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1"/>
      <c r="V93" s="142"/>
      <c r="W93" s="143">
        <v>0</v>
      </c>
    </row>
    <row r="94" spans="1:23" ht="21" customHeight="1" x14ac:dyDescent="0.25">
      <c r="A94" s="164" t="s">
        <v>988</v>
      </c>
      <c r="B94" s="144" t="s">
        <v>989</v>
      </c>
      <c r="C94" s="136" t="s">
        <v>990</v>
      </c>
      <c r="D94" s="137">
        <v>9401790009</v>
      </c>
      <c r="E94" s="138" t="s">
        <v>991</v>
      </c>
      <c r="F94" s="138"/>
      <c r="G94" s="140">
        <v>202.25</v>
      </c>
      <c r="H94" s="140">
        <v>202.86</v>
      </c>
      <c r="I94" s="140">
        <f t="shared" si="20"/>
        <v>202.86</v>
      </c>
      <c r="J94" s="140">
        <f t="shared" si="16"/>
        <v>206.92</v>
      </c>
      <c r="K94" s="140">
        <f t="shared" ref="K94" si="25">ROUND((H94*1.02),2)</f>
        <v>206.92</v>
      </c>
      <c r="L94" s="140">
        <f>ROUND((I94*1.02),2)</f>
        <v>206.92</v>
      </c>
      <c r="M94" s="140"/>
      <c r="N94" s="140">
        <v>206.92</v>
      </c>
      <c r="O94" s="140">
        <v>206.92</v>
      </c>
      <c r="P94" s="140">
        <v>206.92</v>
      </c>
      <c r="Q94" s="140">
        <v>206.92</v>
      </c>
      <c r="R94" s="140">
        <v>206.92</v>
      </c>
      <c r="S94" s="140"/>
      <c r="T94" s="140">
        <v>206.92</v>
      </c>
      <c r="U94" s="141">
        <f>T94*20%</f>
        <v>41.384</v>
      </c>
      <c r="V94" s="142">
        <f>T94+U94</f>
        <v>248.30399999999997</v>
      </c>
      <c r="W94" s="143">
        <v>285.55</v>
      </c>
    </row>
    <row r="95" spans="1:23" ht="18" customHeight="1" x14ac:dyDescent="0.25">
      <c r="A95" s="156" t="s">
        <v>992</v>
      </c>
      <c r="B95" s="144"/>
      <c r="C95" s="136" t="s">
        <v>993</v>
      </c>
      <c r="D95" s="144"/>
      <c r="E95" s="138"/>
      <c r="F95" s="138"/>
      <c r="G95" s="140"/>
      <c r="H95" s="140">
        <f>ROUND((E95*1),2)</f>
        <v>0</v>
      </c>
      <c r="I95" s="140">
        <f t="shared" si="20"/>
        <v>0</v>
      </c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1"/>
      <c r="V95" s="142"/>
      <c r="W95" s="143">
        <v>0</v>
      </c>
    </row>
    <row r="96" spans="1:23" ht="61.5" customHeight="1" x14ac:dyDescent="0.25">
      <c r="A96" s="106" t="s">
        <v>994</v>
      </c>
      <c r="B96" s="135" t="s">
        <v>995</v>
      </c>
      <c r="C96" s="136" t="s">
        <v>996</v>
      </c>
      <c r="D96" s="137">
        <v>9401710009</v>
      </c>
      <c r="E96" s="138" t="s">
        <v>914</v>
      </c>
      <c r="F96" s="138"/>
      <c r="G96" s="140">
        <v>87.29</v>
      </c>
      <c r="H96" s="140">
        <v>89.04</v>
      </c>
      <c r="I96" s="140">
        <f t="shared" si="20"/>
        <v>89.04</v>
      </c>
      <c r="J96" s="140">
        <f t="shared" si="16"/>
        <v>90.82</v>
      </c>
      <c r="K96" s="140">
        <f t="shared" ref="K96:K108" si="26">ROUND((H96*1.02),2)</f>
        <v>90.82</v>
      </c>
      <c r="L96" s="140">
        <v>90.82</v>
      </c>
      <c r="M96" s="140"/>
      <c r="N96" s="140">
        <v>90.82</v>
      </c>
      <c r="O96" s="140">
        <v>90.82</v>
      </c>
      <c r="P96" s="140">
        <v>90.82</v>
      </c>
      <c r="Q96" s="140">
        <v>90.82</v>
      </c>
      <c r="R96" s="140">
        <v>90.82</v>
      </c>
      <c r="S96" s="140"/>
      <c r="T96" s="140">
        <v>90.82</v>
      </c>
      <c r="U96" s="141">
        <f t="shared" ref="U96:U111" si="27">T96*20%</f>
        <v>18.163999999999998</v>
      </c>
      <c r="V96" s="142">
        <f t="shared" ref="V96:V111" si="28">T96+U96</f>
        <v>108.98399999999999</v>
      </c>
      <c r="W96" s="143">
        <v>125.33</v>
      </c>
    </row>
    <row r="97" spans="1:23" ht="48" customHeight="1" x14ac:dyDescent="0.25">
      <c r="A97" s="145" t="s">
        <v>997</v>
      </c>
      <c r="B97" s="135" t="s">
        <v>998</v>
      </c>
      <c r="C97" s="136" t="s">
        <v>996</v>
      </c>
      <c r="D97" s="137">
        <v>9401710009</v>
      </c>
      <c r="E97" s="138" t="s">
        <v>914</v>
      </c>
      <c r="F97" s="138"/>
      <c r="G97" s="140">
        <v>89.94</v>
      </c>
      <c r="H97" s="140">
        <v>91.74</v>
      </c>
      <c r="I97" s="140">
        <f t="shared" si="20"/>
        <v>91.74</v>
      </c>
      <c r="J97" s="140">
        <f t="shared" si="16"/>
        <v>93.57</v>
      </c>
      <c r="K97" s="140">
        <f t="shared" si="26"/>
        <v>93.57</v>
      </c>
      <c r="L97" s="140">
        <v>93.57</v>
      </c>
      <c r="M97" s="140"/>
      <c r="N97" s="140">
        <v>93.57</v>
      </c>
      <c r="O97" s="140">
        <v>93.57</v>
      </c>
      <c r="P97" s="140">
        <v>93.57</v>
      </c>
      <c r="Q97" s="140">
        <v>93.57</v>
      </c>
      <c r="R97" s="140">
        <v>93.57</v>
      </c>
      <c r="S97" s="140"/>
      <c r="T97" s="140">
        <v>93.57</v>
      </c>
      <c r="U97" s="141">
        <f t="shared" si="27"/>
        <v>18.713999999999999</v>
      </c>
      <c r="V97" s="142">
        <f t="shared" si="28"/>
        <v>112.28399999999999</v>
      </c>
      <c r="W97" s="143">
        <v>129.13</v>
      </c>
    </row>
    <row r="98" spans="1:23" ht="48.75" customHeight="1" x14ac:dyDescent="0.25">
      <c r="A98" s="106" t="s">
        <v>999</v>
      </c>
      <c r="B98" s="135" t="s">
        <v>1000</v>
      </c>
      <c r="C98" s="136" t="s">
        <v>1001</v>
      </c>
      <c r="D98" s="137">
        <v>9401710009</v>
      </c>
      <c r="E98" s="138" t="s">
        <v>914</v>
      </c>
      <c r="F98" s="138"/>
      <c r="G98" s="140">
        <v>96.04</v>
      </c>
      <c r="H98" s="140">
        <v>97.96</v>
      </c>
      <c r="I98" s="140">
        <f t="shared" si="20"/>
        <v>97.96</v>
      </c>
      <c r="J98" s="140">
        <f t="shared" si="16"/>
        <v>99.92</v>
      </c>
      <c r="K98" s="140">
        <f t="shared" si="26"/>
        <v>99.92</v>
      </c>
      <c r="L98" s="140">
        <v>99.92</v>
      </c>
      <c r="M98" s="140"/>
      <c r="N98" s="140">
        <v>99.92</v>
      </c>
      <c r="O98" s="140">
        <v>99.92</v>
      </c>
      <c r="P98" s="140">
        <v>99.92</v>
      </c>
      <c r="Q98" s="140">
        <v>99.92</v>
      </c>
      <c r="R98" s="140">
        <v>99.92</v>
      </c>
      <c r="S98" s="140"/>
      <c r="T98" s="140">
        <v>99.92</v>
      </c>
      <c r="U98" s="141">
        <f t="shared" si="27"/>
        <v>19.984000000000002</v>
      </c>
      <c r="V98" s="142">
        <f t="shared" si="28"/>
        <v>119.904</v>
      </c>
      <c r="W98" s="143">
        <v>137.88999999999999</v>
      </c>
    </row>
    <row r="99" spans="1:23" ht="34.5" customHeight="1" x14ac:dyDescent="0.25">
      <c r="A99" s="145" t="s">
        <v>1002</v>
      </c>
      <c r="B99" s="135" t="s">
        <v>1003</v>
      </c>
      <c r="C99" s="136" t="s">
        <v>1001</v>
      </c>
      <c r="D99" s="137">
        <v>9401710009</v>
      </c>
      <c r="E99" s="138" t="s">
        <v>914</v>
      </c>
      <c r="F99" s="138"/>
      <c r="G99" s="140">
        <v>98.94</v>
      </c>
      <c r="H99" s="140">
        <v>100.92</v>
      </c>
      <c r="I99" s="140">
        <f t="shared" si="20"/>
        <v>100.92</v>
      </c>
      <c r="J99" s="140">
        <f t="shared" si="16"/>
        <v>102.94</v>
      </c>
      <c r="K99" s="140">
        <f t="shared" si="26"/>
        <v>102.94</v>
      </c>
      <c r="L99" s="140">
        <v>102.94</v>
      </c>
      <c r="M99" s="140"/>
      <c r="N99" s="140">
        <v>102.94</v>
      </c>
      <c r="O99" s="140">
        <v>102.94</v>
      </c>
      <c r="P99" s="140">
        <v>102.94</v>
      </c>
      <c r="Q99" s="140">
        <v>102.94</v>
      </c>
      <c r="R99" s="140">
        <v>102.94</v>
      </c>
      <c r="S99" s="140"/>
      <c r="T99" s="140">
        <v>102.94</v>
      </c>
      <c r="U99" s="141">
        <f t="shared" si="27"/>
        <v>20.588000000000001</v>
      </c>
      <c r="V99" s="142">
        <f t="shared" si="28"/>
        <v>123.52799999999999</v>
      </c>
      <c r="W99" s="143">
        <v>142.06</v>
      </c>
    </row>
    <row r="100" spans="1:23" ht="66" customHeight="1" x14ac:dyDescent="0.25">
      <c r="A100" s="106" t="s">
        <v>1004</v>
      </c>
      <c r="B100" s="135" t="s">
        <v>1005</v>
      </c>
      <c r="C100" s="136" t="s">
        <v>1006</v>
      </c>
      <c r="D100" s="137">
        <v>9401710009</v>
      </c>
      <c r="E100" s="138" t="s">
        <v>914</v>
      </c>
      <c r="F100" s="138"/>
      <c r="G100" s="140">
        <v>96.04</v>
      </c>
      <c r="H100" s="140">
        <v>97.96</v>
      </c>
      <c r="I100" s="140">
        <f t="shared" si="20"/>
        <v>97.96</v>
      </c>
      <c r="J100" s="140">
        <f t="shared" si="16"/>
        <v>99.92</v>
      </c>
      <c r="K100" s="140">
        <f t="shared" si="26"/>
        <v>99.92</v>
      </c>
      <c r="L100" s="140">
        <v>99.92</v>
      </c>
      <c r="M100" s="140"/>
      <c r="N100" s="140">
        <v>99.92</v>
      </c>
      <c r="O100" s="140">
        <v>99.92</v>
      </c>
      <c r="P100" s="140">
        <v>99.92</v>
      </c>
      <c r="Q100" s="140">
        <v>99.92</v>
      </c>
      <c r="R100" s="140">
        <v>99.92</v>
      </c>
      <c r="S100" s="140"/>
      <c r="T100" s="140">
        <v>99.92</v>
      </c>
      <c r="U100" s="141">
        <f t="shared" si="27"/>
        <v>19.984000000000002</v>
      </c>
      <c r="V100" s="142">
        <f t="shared" si="28"/>
        <v>119.904</v>
      </c>
      <c r="W100" s="143">
        <v>137.88999999999999</v>
      </c>
    </row>
    <row r="101" spans="1:23" ht="50.25" customHeight="1" x14ac:dyDescent="0.25">
      <c r="A101" s="145" t="s">
        <v>1007</v>
      </c>
      <c r="B101" s="135" t="s">
        <v>1008</v>
      </c>
      <c r="C101" s="136" t="s">
        <v>1006</v>
      </c>
      <c r="D101" s="137">
        <v>9401710009</v>
      </c>
      <c r="E101" s="138" t="s">
        <v>914</v>
      </c>
      <c r="F101" s="138"/>
      <c r="G101" s="140">
        <v>98.94</v>
      </c>
      <c r="H101" s="140">
        <v>100.92</v>
      </c>
      <c r="I101" s="140">
        <f t="shared" si="20"/>
        <v>100.92</v>
      </c>
      <c r="J101" s="140">
        <f t="shared" si="16"/>
        <v>102.94</v>
      </c>
      <c r="K101" s="140">
        <f t="shared" si="26"/>
        <v>102.94</v>
      </c>
      <c r="L101" s="140">
        <v>102.94</v>
      </c>
      <c r="M101" s="140"/>
      <c r="N101" s="140">
        <v>102.94</v>
      </c>
      <c r="O101" s="140">
        <v>102.94</v>
      </c>
      <c r="P101" s="140">
        <v>102.94</v>
      </c>
      <c r="Q101" s="140">
        <v>102.94</v>
      </c>
      <c r="R101" s="140">
        <v>102.94</v>
      </c>
      <c r="S101" s="140"/>
      <c r="T101" s="140">
        <v>102.94</v>
      </c>
      <c r="U101" s="141">
        <f t="shared" si="27"/>
        <v>20.588000000000001</v>
      </c>
      <c r="V101" s="142">
        <f t="shared" si="28"/>
        <v>123.52799999999999</v>
      </c>
      <c r="W101" s="143">
        <v>142.06</v>
      </c>
    </row>
    <row r="102" spans="1:23" ht="70.5" customHeight="1" x14ac:dyDescent="0.25">
      <c r="A102" s="145" t="s">
        <v>1009</v>
      </c>
      <c r="B102" s="135" t="s">
        <v>1010</v>
      </c>
      <c r="C102" s="136" t="s">
        <v>1001</v>
      </c>
      <c r="D102" s="137">
        <v>9401710009</v>
      </c>
      <c r="E102" s="138" t="s">
        <v>914</v>
      </c>
      <c r="F102" s="138"/>
      <c r="G102" s="140">
        <v>111.54</v>
      </c>
      <c r="H102" s="140">
        <v>113.77</v>
      </c>
      <c r="I102" s="140">
        <f t="shared" si="20"/>
        <v>113.77</v>
      </c>
      <c r="J102" s="140">
        <f t="shared" si="16"/>
        <v>116.05</v>
      </c>
      <c r="K102" s="140">
        <f t="shared" si="26"/>
        <v>116.05</v>
      </c>
      <c r="L102" s="140">
        <v>116.05</v>
      </c>
      <c r="M102" s="140"/>
      <c r="N102" s="140">
        <v>116.05</v>
      </c>
      <c r="O102" s="140">
        <v>116.05</v>
      </c>
      <c r="P102" s="140">
        <v>116.05</v>
      </c>
      <c r="Q102" s="140">
        <v>116.05</v>
      </c>
      <c r="R102" s="140">
        <v>116.05</v>
      </c>
      <c r="S102" s="140"/>
      <c r="T102" s="140">
        <v>116.05</v>
      </c>
      <c r="U102" s="141">
        <f t="shared" si="27"/>
        <v>23.21</v>
      </c>
      <c r="V102" s="142">
        <f t="shared" si="28"/>
        <v>139.26</v>
      </c>
      <c r="W102" s="143">
        <v>160.15</v>
      </c>
    </row>
    <row r="103" spans="1:23" ht="50.25" customHeight="1" x14ac:dyDescent="0.25">
      <c r="A103" s="145" t="s">
        <v>1011</v>
      </c>
      <c r="B103" s="135" t="s">
        <v>1012</v>
      </c>
      <c r="C103" s="136" t="s">
        <v>1001</v>
      </c>
      <c r="D103" s="137">
        <v>9401710009</v>
      </c>
      <c r="E103" s="138" t="s">
        <v>914</v>
      </c>
      <c r="F103" s="138"/>
      <c r="G103" s="140">
        <v>114.87</v>
      </c>
      <c r="H103" s="140">
        <v>117.17</v>
      </c>
      <c r="I103" s="140">
        <f t="shared" si="20"/>
        <v>117.17</v>
      </c>
      <c r="J103" s="140">
        <f t="shared" si="16"/>
        <v>119.51</v>
      </c>
      <c r="K103" s="140">
        <f t="shared" si="26"/>
        <v>119.51</v>
      </c>
      <c r="L103" s="140">
        <v>119.51</v>
      </c>
      <c r="M103" s="140"/>
      <c r="N103" s="140">
        <v>119.51</v>
      </c>
      <c r="O103" s="140">
        <v>119.51</v>
      </c>
      <c r="P103" s="140">
        <v>119.51</v>
      </c>
      <c r="Q103" s="140">
        <v>119.51</v>
      </c>
      <c r="R103" s="140">
        <v>119.51</v>
      </c>
      <c r="S103" s="140"/>
      <c r="T103" s="140">
        <v>119.51</v>
      </c>
      <c r="U103" s="141">
        <f t="shared" si="27"/>
        <v>23.902000000000001</v>
      </c>
      <c r="V103" s="142">
        <f t="shared" si="28"/>
        <v>143.41200000000001</v>
      </c>
      <c r="W103" s="143">
        <v>164.92</v>
      </c>
    </row>
    <row r="104" spans="1:23" ht="57" customHeight="1" x14ac:dyDescent="0.25">
      <c r="A104" s="106" t="s">
        <v>1013</v>
      </c>
      <c r="B104" s="135" t="s">
        <v>1014</v>
      </c>
      <c r="C104" s="136" t="s">
        <v>1006</v>
      </c>
      <c r="D104" s="137">
        <v>9401710009</v>
      </c>
      <c r="E104" s="138" t="s">
        <v>914</v>
      </c>
      <c r="F104" s="138"/>
      <c r="G104" s="140">
        <v>111.54</v>
      </c>
      <c r="H104" s="140">
        <v>113.77</v>
      </c>
      <c r="I104" s="140">
        <f t="shared" si="20"/>
        <v>113.77</v>
      </c>
      <c r="J104" s="140">
        <f t="shared" si="16"/>
        <v>116.05</v>
      </c>
      <c r="K104" s="140">
        <f t="shared" si="26"/>
        <v>116.05</v>
      </c>
      <c r="L104" s="140">
        <v>116.05</v>
      </c>
      <c r="M104" s="140"/>
      <c r="N104" s="140">
        <v>116.05</v>
      </c>
      <c r="O104" s="140">
        <v>116.05</v>
      </c>
      <c r="P104" s="140">
        <v>116.05</v>
      </c>
      <c r="Q104" s="140">
        <v>116.05</v>
      </c>
      <c r="R104" s="140">
        <v>116.05</v>
      </c>
      <c r="S104" s="140"/>
      <c r="T104" s="140">
        <v>116.05</v>
      </c>
      <c r="U104" s="141">
        <f t="shared" si="27"/>
        <v>23.21</v>
      </c>
      <c r="V104" s="142">
        <f t="shared" si="28"/>
        <v>139.26</v>
      </c>
      <c r="W104" s="143">
        <v>160.15</v>
      </c>
    </row>
    <row r="105" spans="1:23" ht="42.75" customHeight="1" x14ac:dyDescent="0.25">
      <c r="A105" s="145" t="s">
        <v>1015</v>
      </c>
      <c r="B105" s="135" t="s">
        <v>1016</v>
      </c>
      <c r="C105" s="136" t="s">
        <v>1006</v>
      </c>
      <c r="D105" s="137">
        <v>9401710009</v>
      </c>
      <c r="E105" s="138" t="s">
        <v>914</v>
      </c>
      <c r="F105" s="138"/>
      <c r="G105" s="140">
        <v>114.87</v>
      </c>
      <c r="H105" s="140">
        <v>117.17</v>
      </c>
      <c r="I105" s="140">
        <f t="shared" si="20"/>
        <v>117.17</v>
      </c>
      <c r="J105" s="140">
        <f t="shared" si="16"/>
        <v>119.51</v>
      </c>
      <c r="K105" s="140">
        <f t="shared" si="26"/>
        <v>119.51</v>
      </c>
      <c r="L105" s="140">
        <v>119.51</v>
      </c>
      <c r="M105" s="140"/>
      <c r="N105" s="140">
        <v>119.51</v>
      </c>
      <c r="O105" s="140">
        <v>119.51</v>
      </c>
      <c r="P105" s="140">
        <v>119.51</v>
      </c>
      <c r="Q105" s="140">
        <v>119.51</v>
      </c>
      <c r="R105" s="140">
        <v>119.51</v>
      </c>
      <c r="S105" s="140"/>
      <c r="T105" s="140">
        <v>119.51</v>
      </c>
      <c r="U105" s="141">
        <f t="shared" si="27"/>
        <v>23.902000000000001</v>
      </c>
      <c r="V105" s="142">
        <f t="shared" si="28"/>
        <v>143.41200000000001</v>
      </c>
      <c r="W105" s="143">
        <v>164.92</v>
      </c>
    </row>
    <row r="106" spans="1:23" ht="26.25" customHeight="1" x14ac:dyDescent="0.25">
      <c r="A106" s="106" t="s">
        <v>1017</v>
      </c>
      <c r="B106" s="135" t="s">
        <v>1018</v>
      </c>
      <c r="C106" s="136" t="s">
        <v>1019</v>
      </c>
      <c r="D106" s="137">
        <v>9401790009</v>
      </c>
      <c r="E106" s="138" t="s">
        <v>914</v>
      </c>
      <c r="F106" s="138"/>
      <c r="G106" s="140">
        <v>112.64</v>
      </c>
      <c r="H106" s="140">
        <v>114.89</v>
      </c>
      <c r="I106" s="140">
        <f t="shared" si="20"/>
        <v>114.89</v>
      </c>
      <c r="J106" s="140">
        <v>117.19</v>
      </c>
      <c r="K106" s="140">
        <f t="shared" si="26"/>
        <v>117.19</v>
      </c>
      <c r="L106" s="140">
        <v>119.53</v>
      </c>
      <c r="M106" s="140"/>
      <c r="N106" s="140">
        <v>119.53</v>
      </c>
      <c r="O106" s="140">
        <v>119.53</v>
      </c>
      <c r="P106" s="140">
        <v>119.53</v>
      </c>
      <c r="Q106" s="140">
        <v>119.53</v>
      </c>
      <c r="R106" s="140">
        <v>119.53</v>
      </c>
      <c r="S106" s="140"/>
      <c r="T106" s="140">
        <v>119.53</v>
      </c>
      <c r="U106" s="141">
        <f t="shared" si="27"/>
        <v>23.906000000000002</v>
      </c>
      <c r="V106" s="142">
        <f t="shared" si="28"/>
        <v>143.43600000000001</v>
      </c>
      <c r="W106" s="143">
        <v>164.95</v>
      </c>
    </row>
    <row r="107" spans="1:23" ht="39.75" customHeight="1" x14ac:dyDescent="0.25">
      <c r="A107" s="145" t="s">
        <v>1020</v>
      </c>
      <c r="B107" s="135" t="s">
        <v>1021</v>
      </c>
      <c r="C107" s="136" t="s">
        <v>1019</v>
      </c>
      <c r="D107" s="137">
        <v>9401790009</v>
      </c>
      <c r="E107" s="138" t="s">
        <v>914</v>
      </c>
      <c r="F107" s="138"/>
      <c r="G107" s="140">
        <v>113.79</v>
      </c>
      <c r="H107" s="140">
        <v>116.07</v>
      </c>
      <c r="I107" s="140">
        <f t="shared" si="20"/>
        <v>116.07</v>
      </c>
      <c r="J107" s="140">
        <f t="shared" si="16"/>
        <v>118.39</v>
      </c>
      <c r="K107" s="140">
        <f t="shared" si="26"/>
        <v>118.39</v>
      </c>
      <c r="L107" s="140">
        <f>ROUND((J107*1.02),2)</f>
        <v>120.76</v>
      </c>
      <c r="M107" s="140"/>
      <c r="N107" s="140">
        <f>ROUND((J107*1.02),2)</f>
        <v>120.76</v>
      </c>
      <c r="O107" s="140">
        <f>ROUND((J107*1.02),2)</f>
        <v>120.76</v>
      </c>
      <c r="P107" s="140">
        <f>ROUND((J107*1.02),2)</f>
        <v>120.76</v>
      </c>
      <c r="Q107" s="140">
        <f>ROUND((J107*1.02),2)</f>
        <v>120.76</v>
      </c>
      <c r="R107" s="140">
        <f>ROUND((K107*1.02),2)</f>
        <v>120.76</v>
      </c>
      <c r="S107" s="140"/>
      <c r="T107" s="140">
        <f>ROUND((K107*1.02),2)</f>
        <v>120.76</v>
      </c>
      <c r="U107" s="141">
        <f t="shared" si="27"/>
        <v>24.152000000000001</v>
      </c>
      <c r="V107" s="142">
        <f t="shared" si="28"/>
        <v>144.91200000000001</v>
      </c>
      <c r="W107" s="143">
        <v>166.65</v>
      </c>
    </row>
    <row r="108" spans="1:23" ht="30.75" customHeight="1" x14ac:dyDescent="0.25">
      <c r="A108" s="106" t="s">
        <v>1022</v>
      </c>
      <c r="B108" s="135" t="s">
        <v>1023</v>
      </c>
      <c r="C108" s="136" t="s">
        <v>1024</v>
      </c>
      <c r="D108" s="137">
        <v>9401710009</v>
      </c>
      <c r="E108" s="138" t="s">
        <v>914</v>
      </c>
      <c r="F108" s="138"/>
      <c r="G108" s="140">
        <v>104.16</v>
      </c>
      <c r="H108" s="140">
        <v>106.24</v>
      </c>
      <c r="I108" s="140">
        <f t="shared" si="20"/>
        <v>106.24</v>
      </c>
      <c r="J108" s="140">
        <f t="shared" si="16"/>
        <v>108.36</v>
      </c>
      <c r="K108" s="140">
        <f t="shared" si="26"/>
        <v>108.36</v>
      </c>
      <c r="L108" s="140">
        <v>108.36</v>
      </c>
      <c r="M108" s="140"/>
      <c r="N108" s="140">
        <v>108.36</v>
      </c>
      <c r="O108" s="140">
        <v>108.36</v>
      </c>
      <c r="P108" s="140">
        <v>108.36</v>
      </c>
      <c r="Q108" s="140">
        <v>108.36</v>
      </c>
      <c r="R108" s="140">
        <v>108.36</v>
      </c>
      <c r="S108" s="140"/>
      <c r="T108" s="140">
        <v>108.36</v>
      </c>
      <c r="U108" s="141">
        <f t="shared" si="27"/>
        <v>21.672000000000001</v>
      </c>
      <c r="V108" s="142">
        <f t="shared" si="28"/>
        <v>130.03200000000001</v>
      </c>
      <c r="W108" s="143">
        <v>149.54</v>
      </c>
    </row>
    <row r="109" spans="1:23" ht="28.5" customHeight="1" x14ac:dyDescent="0.25">
      <c r="A109" s="106" t="s">
        <v>1025</v>
      </c>
      <c r="B109" s="135" t="s">
        <v>1026</v>
      </c>
      <c r="C109" s="136" t="s">
        <v>1024</v>
      </c>
      <c r="D109" s="137">
        <v>9401710009</v>
      </c>
      <c r="E109" s="138" t="s">
        <v>914</v>
      </c>
      <c r="F109" s="138"/>
      <c r="G109" s="140">
        <v>104.16</v>
      </c>
      <c r="H109" s="140">
        <v>106.24</v>
      </c>
      <c r="I109" s="140">
        <f t="shared" si="20"/>
        <v>106.24</v>
      </c>
      <c r="J109" s="140">
        <f t="shared" si="16"/>
        <v>108.36</v>
      </c>
      <c r="K109" s="140">
        <v>136.30000000000001</v>
      </c>
      <c r="L109" s="140">
        <v>136.30000000000001</v>
      </c>
      <c r="M109" s="140"/>
      <c r="N109" s="140">
        <v>136.32</v>
      </c>
      <c r="O109" s="140">
        <v>136.32</v>
      </c>
      <c r="P109" s="140">
        <v>136.32</v>
      </c>
      <c r="Q109" s="140">
        <v>136.32</v>
      </c>
      <c r="R109" s="140">
        <v>136.32</v>
      </c>
      <c r="S109" s="140"/>
      <c r="T109" s="140">
        <v>136.32</v>
      </c>
      <c r="U109" s="141">
        <f t="shared" si="27"/>
        <v>27.263999999999999</v>
      </c>
      <c r="V109" s="142">
        <f t="shared" si="28"/>
        <v>163.584</v>
      </c>
      <c r="W109" s="143">
        <v>188.12</v>
      </c>
    </row>
    <row r="110" spans="1:23" ht="42" customHeight="1" x14ac:dyDescent="0.25">
      <c r="A110" s="106" t="s">
        <v>1027</v>
      </c>
      <c r="B110" s="135" t="s">
        <v>1028</v>
      </c>
      <c r="C110" s="136" t="s">
        <v>1029</v>
      </c>
      <c r="D110" s="137">
        <v>9401710009</v>
      </c>
      <c r="E110" s="138" t="s">
        <v>1030</v>
      </c>
      <c r="F110" s="138"/>
      <c r="G110" s="140">
        <v>110.56</v>
      </c>
      <c r="H110" s="140">
        <v>112.77</v>
      </c>
      <c r="I110" s="140">
        <f t="shared" si="20"/>
        <v>112.77</v>
      </c>
      <c r="J110" s="140">
        <f t="shared" si="16"/>
        <v>115.03</v>
      </c>
      <c r="K110" s="140">
        <f>ROUND((H110*1.02),2)</f>
        <v>115.03</v>
      </c>
      <c r="L110" s="140">
        <v>115.03</v>
      </c>
      <c r="M110" s="140"/>
      <c r="N110" s="140">
        <v>115.03</v>
      </c>
      <c r="O110" s="140">
        <v>115.03</v>
      </c>
      <c r="P110" s="140">
        <v>115.03</v>
      </c>
      <c r="Q110" s="140">
        <v>115.03</v>
      </c>
      <c r="R110" s="140">
        <v>115.03</v>
      </c>
      <c r="S110" s="140"/>
      <c r="T110" s="140">
        <v>115.03</v>
      </c>
      <c r="U110" s="141">
        <f t="shared" si="27"/>
        <v>23.006</v>
      </c>
      <c r="V110" s="142">
        <f t="shared" si="28"/>
        <v>138.036</v>
      </c>
      <c r="W110" s="143">
        <v>158.74</v>
      </c>
    </row>
    <row r="111" spans="1:23" ht="34.5" customHeight="1" x14ac:dyDescent="0.25">
      <c r="A111" s="106" t="s">
        <v>1031</v>
      </c>
      <c r="B111" s="135" t="s">
        <v>1032</v>
      </c>
      <c r="C111" s="136" t="s">
        <v>1029</v>
      </c>
      <c r="D111" s="137">
        <v>9401710009</v>
      </c>
      <c r="E111" s="138" t="s">
        <v>1030</v>
      </c>
      <c r="F111" s="138"/>
      <c r="G111" s="140">
        <v>110.56</v>
      </c>
      <c r="H111" s="140">
        <v>112.77</v>
      </c>
      <c r="I111" s="140">
        <f t="shared" si="20"/>
        <v>112.77</v>
      </c>
      <c r="J111" s="140">
        <f t="shared" si="16"/>
        <v>115.03</v>
      </c>
      <c r="K111" s="140">
        <v>141.41999999999999</v>
      </c>
      <c r="L111" s="140">
        <v>141.41999999999999</v>
      </c>
      <c r="M111" s="140"/>
      <c r="N111" s="140">
        <v>141.41999999999999</v>
      </c>
      <c r="O111" s="140">
        <v>141.41999999999999</v>
      </c>
      <c r="P111" s="140">
        <v>141.41999999999999</v>
      </c>
      <c r="Q111" s="140">
        <v>141.41999999999999</v>
      </c>
      <c r="R111" s="140">
        <v>141.41999999999999</v>
      </c>
      <c r="S111" s="140"/>
      <c r="T111" s="140">
        <v>141.41999999999999</v>
      </c>
      <c r="U111" s="141">
        <f t="shared" si="27"/>
        <v>28.283999999999999</v>
      </c>
      <c r="V111" s="142">
        <f t="shared" si="28"/>
        <v>169.70399999999998</v>
      </c>
      <c r="W111" s="143">
        <v>195.16</v>
      </c>
    </row>
    <row r="112" spans="1:23" ht="24.75" customHeight="1" x14ac:dyDescent="0.25">
      <c r="A112" s="165" t="s">
        <v>1033</v>
      </c>
      <c r="B112" s="135"/>
      <c r="C112" s="136"/>
      <c r="D112" s="137"/>
      <c r="E112" s="138"/>
      <c r="F112" s="138"/>
      <c r="G112" s="140"/>
      <c r="H112" s="140">
        <f>ROUND((E112*1),2)</f>
        <v>0</v>
      </c>
      <c r="I112" s="140">
        <f t="shared" si="20"/>
        <v>0</v>
      </c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1"/>
      <c r="V112" s="142"/>
      <c r="W112" s="143">
        <v>0</v>
      </c>
    </row>
    <row r="113" spans="1:23" ht="52.5" customHeight="1" x14ac:dyDescent="0.3">
      <c r="A113" s="166" t="s">
        <v>1034</v>
      </c>
      <c r="B113" s="147" t="s">
        <v>1035</v>
      </c>
      <c r="C113" s="136" t="s">
        <v>1036</v>
      </c>
      <c r="D113" s="137">
        <v>9401710009</v>
      </c>
      <c r="E113" s="138" t="s">
        <v>1037</v>
      </c>
      <c r="F113" s="138"/>
      <c r="G113" s="140">
        <v>172.73</v>
      </c>
      <c r="H113" s="140">
        <v>176.18</v>
      </c>
      <c r="I113" s="140">
        <f t="shared" si="20"/>
        <v>176.18</v>
      </c>
      <c r="J113" s="140">
        <f t="shared" si="16"/>
        <v>179.7</v>
      </c>
      <c r="K113" s="140">
        <f t="shared" ref="K113:L127" si="29">ROUND((H113*1.02),2)</f>
        <v>179.7</v>
      </c>
      <c r="L113" s="140">
        <f t="shared" si="29"/>
        <v>179.7</v>
      </c>
      <c r="M113" s="140"/>
      <c r="N113" s="140">
        <f t="shared" ref="N113:N120" si="30">K113</f>
        <v>179.7</v>
      </c>
      <c r="O113" s="140">
        <v>179.7</v>
      </c>
      <c r="P113" s="140">
        <f t="shared" ref="P113:P120" si="31">K113</f>
        <v>179.7</v>
      </c>
      <c r="Q113" s="140">
        <f t="shared" ref="Q113:R120" si="32">K113</f>
        <v>179.7</v>
      </c>
      <c r="R113" s="140">
        <f t="shared" si="32"/>
        <v>179.7</v>
      </c>
      <c r="S113" s="140"/>
      <c r="T113" s="140">
        <f t="shared" ref="T113:T120" si="33">L113</f>
        <v>179.7</v>
      </c>
      <c r="U113" s="141">
        <f t="shared" ref="U113:U176" si="34">T113*20%</f>
        <v>35.94</v>
      </c>
      <c r="V113" s="142">
        <f t="shared" ref="V113:V176" si="35">T113+U113</f>
        <v>215.64</v>
      </c>
      <c r="W113" s="143">
        <v>247.99</v>
      </c>
    </row>
    <row r="114" spans="1:23" ht="32.25" hidden="1" customHeight="1" x14ac:dyDescent="0.3">
      <c r="A114" s="166" t="s">
        <v>1038</v>
      </c>
      <c r="B114" s="147" t="s">
        <v>1039</v>
      </c>
      <c r="C114" s="136" t="s">
        <v>1036</v>
      </c>
      <c r="D114" s="137">
        <v>9401710009</v>
      </c>
      <c r="E114" s="138" t="s">
        <v>1037</v>
      </c>
      <c r="F114" s="138"/>
      <c r="G114" s="140">
        <v>172.73</v>
      </c>
      <c r="H114" s="140">
        <v>176.18</v>
      </c>
      <c r="I114" s="140">
        <f t="shared" si="20"/>
        <v>176.18</v>
      </c>
      <c r="J114" s="140">
        <f t="shared" si="16"/>
        <v>179.7</v>
      </c>
      <c r="K114" s="140">
        <f t="shared" si="29"/>
        <v>179.7</v>
      </c>
      <c r="L114" s="140">
        <f t="shared" si="29"/>
        <v>179.7</v>
      </c>
      <c r="M114" s="140"/>
      <c r="N114" s="140">
        <f t="shared" si="30"/>
        <v>179.7</v>
      </c>
      <c r="O114" s="140">
        <v>179.7</v>
      </c>
      <c r="P114" s="140">
        <f t="shared" si="31"/>
        <v>179.7</v>
      </c>
      <c r="Q114" s="140">
        <f t="shared" si="32"/>
        <v>179.7</v>
      </c>
      <c r="R114" s="140">
        <f t="shared" si="32"/>
        <v>179.7</v>
      </c>
      <c r="S114" s="140"/>
      <c r="T114" s="140">
        <f t="shared" si="33"/>
        <v>179.7</v>
      </c>
      <c r="U114" s="141">
        <f t="shared" si="34"/>
        <v>35.94</v>
      </c>
      <c r="V114" s="142">
        <f t="shared" si="35"/>
        <v>215.64</v>
      </c>
      <c r="W114" s="143">
        <v>247.99</v>
      </c>
    </row>
    <row r="115" spans="1:23" ht="24.75" hidden="1" customHeight="1" x14ac:dyDescent="0.3">
      <c r="A115" s="167" t="s">
        <v>1040</v>
      </c>
      <c r="B115" s="135" t="s">
        <v>1041</v>
      </c>
      <c r="C115" s="168" t="s">
        <v>1042</v>
      </c>
      <c r="D115" s="138" t="s">
        <v>1037</v>
      </c>
      <c r="E115" s="138" t="s">
        <v>1037</v>
      </c>
      <c r="F115" s="138"/>
      <c r="G115" s="140">
        <v>172.73</v>
      </c>
      <c r="H115" s="140">
        <v>176.18</v>
      </c>
      <c r="I115" s="140">
        <f t="shared" si="20"/>
        <v>176.18</v>
      </c>
      <c r="J115" s="140">
        <f t="shared" si="16"/>
        <v>179.7</v>
      </c>
      <c r="K115" s="140">
        <f t="shared" si="29"/>
        <v>179.7</v>
      </c>
      <c r="L115" s="140">
        <f t="shared" si="29"/>
        <v>179.7</v>
      </c>
      <c r="M115" s="140"/>
      <c r="N115" s="140">
        <f t="shared" si="30"/>
        <v>179.7</v>
      </c>
      <c r="O115" s="140">
        <f t="shared" ref="O115:O120" si="36">K115</f>
        <v>179.7</v>
      </c>
      <c r="P115" s="140">
        <f t="shared" si="31"/>
        <v>179.7</v>
      </c>
      <c r="Q115" s="140">
        <f t="shared" si="32"/>
        <v>179.7</v>
      </c>
      <c r="R115" s="140">
        <f t="shared" si="32"/>
        <v>179.7</v>
      </c>
      <c r="S115" s="140"/>
      <c r="T115" s="140">
        <f t="shared" si="33"/>
        <v>179.7</v>
      </c>
      <c r="U115" s="141">
        <f t="shared" si="34"/>
        <v>35.94</v>
      </c>
      <c r="V115" s="142">
        <f t="shared" si="35"/>
        <v>215.64</v>
      </c>
      <c r="W115" s="143">
        <v>247.99</v>
      </c>
    </row>
    <row r="116" spans="1:23" ht="24.75" hidden="1" customHeight="1" x14ac:dyDescent="0.3">
      <c r="A116" s="169" t="s">
        <v>1043</v>
      </c>
      <c r="B116" s="144" t="s">
        <v>1044</v>
      </c>
      <c r="C116" s="136" t="s">
        <v>1045</v>
      </c>
      <c r="D116" s="137">
        <v>9401710009</v>
      </c>
      <c r="E116" s="138" t="s">
        <v>1037</v>
      </c>
      <c r="F116" s="138"/>
      <c r="G116" s="140">
        <v>172.73</v>
      </c>
      <c r="H116" s="140">
        <v>176.18</v>
      </c>
      <c r="I116" s="140">
        <f t="shared" si="20"/>
        <v>176.18</v>
      </c>
      <c r="J116" s="140">
        <f t="shared" si="16"/>
        <v>179.7</v>
      </c>
      <c r="K116" s="140">
        <f t="shared" si="29"/>
        <v>179.7</v>
      </c>
      <c r="L116" s="140">
        <f t="shared" si="29"/>
        <v>179.7</v>
      </c>
      <c r="M116" s="140"/>
      <c r="N116" s="140">
        <f t="shared" si="30"/>
        <v>179.7</v>
      </c>
      <c r="O116" s="140">
        <f t="shared" si="36"/>
        <v>179.7</v>
      </c>
      <c r="P116" s="140">
        <f t="shared" si="31"/>
        <v>179.7</v>
      </c>
      <c r="Q116" s="140">
        <f t="shared" si="32"/>
        <v>179.7</v>
      </c>
      <c r="R116" s="140">
        <f t="shared" si="32"/>
        <v>179.7</v>
      </c>
      <c r="S116" s="140"/>
      <c r="T116" s="140">
        <f t="shared" si="33"/>
        <v>179.7</v>
      </c>
      <c r="U116" s="141">
        <f t="shared" si="34"/>
        <v>35.94</v>
      </c>
      <c r="V116" s="142">
        <f t="shared" si="35"/>
        <v>215.64</v>
      </c>
      <c r="W116" s="143">
        <v>247.99</v>
      </c>
    </row>
    <row r="117" spans="1:23" ht="25.5" customHeight="1" x14ac:dyDescent="0.3">
      <c r="A117" s="166" t="s">
        <v>1046</v>
      </c>
      <c r="B117" s="147" t="s">
        <v>1047</v>
      </c>
      <c r="C117" s="136" t="s">
        <v>1036</v>
      </c>
      <c r="D117" s="137">
        <v>9401710009</v>
      </c>
      <c r="E117" s="138" t="s">
        <v>1037</v>
      </c>
      <c r="F117" s="138"/>
      <c r="G117" s="140">
        <v>176.19</v>
      </c>
      <c r="H117" s="140">
        <v>179.71</v>
      </c>
      <c r="I117" s="140">
        <f t="shared" si="20"/>
        <v>179.71</v>
      </c>
      <c r="J117" s="140">
        <f t="shared" si="16"/>
        <v>183.3</v>
      </c>
      <c r="K117" s="140">
        <f t="shared" si="29"/>
        <v>183.3</v>
      </c>
      <c r="L117" s="140">
        <f t="shared" si="29"/>
        <v>183.3</v>
      </c>
      <c r="M117" s="140"/>
      <c r="N117" s="140">
        <f t="shared" si="30"/>
        <v>183.3</v>
      </c>
      <c r="O117" s="140">
        <f t="shared" si="36"/>
        <v>183.3</v>
      </c>
      <c r="P117" s="140">
        <f t="shared" si="31"/>
        <v>183.3</v>
      </c>
      <c r="Q117" s="140">
        <f t="shared" si="32"/>
        <v>183.3</v>
      </c>
      <c r="R117" s="140">
        <f t="shared" si="32"/>
        <v>183.3</v>
      </c>
      <c r="S117" s="140"/>
      <c r="T117" s="140">
        <f t="shared" si="33"/>
        <v>183.3</v>
      </c>
      <c r="U117" s="141">
        <f t="shared" si="34"/>
        <v>36.660000000000004</v>
      </c>
      <c r="V117" s="142">
        <f t="shared" si="35"/>
        <v>219.96</v>
      </c>
      <c r="W117" s="143">
        <v>252.95</v>
      </c>
    </row>
    <row r="118" spans="1:23" ht="24" customHeight="1" x14ac:dyDescent="0.3">
      <c r="A118" s="166" t="s">
        <v>1048</v>
      </c>
      <c r="B118" s="147" t="s">
        <v>1049</v>
      </c>
      <c r="C118" s="136" t="s">
        <v>1050</v>
      </c>
      <c r="D118" s="137">
        <v>9401710009</v>
      </c>
      <c r="E118" s="138" t="s">
        <v>1037</v>
      </c>
      <c r="F118" s="138"/>
      <c r="G118" s="140">
        <v>176.1</v>
      </c>
      <c r="H118" s="140">
        <v>179.62</v>
      </c>
      <c r="I118" s="140">
        <f t="shared" si="20"/>
        <v>179.62</v>
      </c>
      <c r="J118" s="140">
        <f t="shared" si="16"/>
        <v>183.21</v>
      </c>
      <c r="K118" s="140">
        <f t="shared" si="29"/>
        <v>183.21</v>
      </c>
      <c r="L118" s="140">
        <f t="shared" si="29"/>
        <v>183.21</v>
      </c>
      <c r="M118" s="140"/>
      <c r="N118" s="140">
        <f t="shared" si="30"/>
        <v>183.21</v>
      </c>
      <c r="O118" s="140">
        <f t="shared" si="36"/>
        <v>183.21</v>
      </c>
      <c r="P118" s="140">
        <f t="shared" si="31"/>
        <v>183.21</v>
      </c>
      <c r="Q118" s="140">
        <f t="shared" si="32"/>
        <v>183.21</v>
      </c>
      <c r="R118" s="140">
        <f t="shared" si="32"/>
        <v>183.21</v>
      </c>
      <c r="S118" s="140"/>
      <c r="T118" s="140">
        <f t="shared" si="33"/>
        <v>183.21</v>
      </c>
      <c r="U118" s="141">
        <f t="shared" si="34"/>
        <v>36.642000000000003</v>
      </c>
      <c r="V118" s="142">
        <f t="shared" si="35"/>
        <v>219.852</v>
      </c>
      <c r="W118" s="143">
        <v>252.83</v>
      </c>
    </row>
    <row r="119" spans="1:23" ht="24" customHeight="1" x14ac:dyDescent="0.3">
      <c r="A119" s="166" t="s">
        <v>1034</v>
      </c>
      <c r="B119" s="147" t="s">
        <v>1051</v>
      </c>
      <c r="C119" s="136" t="s">
        <v>1036</v>
      </c>
      <c r="D119" s="137">
        <v>9401710009</v>
      </c>
      <c r="E119" s="138" t="s">
        <v>1037</v>
      </c>
      <c r="F119" s="138"/>
      <c r="G119" s="140">
        <v>172.73</v>
      </c>
      <c r="H119" s="140">
        <v>186.75</v>
      </c>
      <c r="I119" s="140">
        <f t="shared" si="20"/>
        <v>186.75</v>
      </c>
      <c r="J119" s="140">
        <f t="shared" si="16"/>
        <v>190.49</v>
      </c>
      <c r="K119" s="140">
        <f t="shared" si="29"/>
        <v>190.49</v>
      </c>
      <c r="L119" s="140">
        <f t="shared" si="29"/>
        <v>190.49</v>
      </c>
      <c r="M119" s="140"/>
      <c r="N119" s="140">
        <f t="shared" si="30"/>
        <v>190.49</v>
      </c>
      <c r="O119" s="140">
        <f t="shared" si="36"/>
        <v>190.49</v>
      </c>
      <c r="P119" s="140">
        <f t="shared" si="31"/>
        <v>190.49</v>
      </c>
      <c r="Q119" s="140">
        <f t="shared" si="32"/>
        <v>190.49</v>
      </c>
      <c r="R119" s="140">
        <f t="shared" si="32"/>
        <v>190.49</v>
      </c>
      <c r="S119" s="140"/>
      <c r="T119" s="140">
        <f t="shared" si="33"/>
        <v>190.49</v>
      </c>
      <c r="U119" s="141">
        <f t="shared" si="34"/>
        <v>38.098000000000006</v>
      </c>
      <c r="V119" s="142">
        <f t="shared" si="35"/>
        <v>228.58800000000002</v>
      </c>
      <c r="W119" s="143">
        <v>262.88</v>
      </c>
    </row>
    <row r="120" spans="1:23" ht="36" customHeight="1" x14ac:dyDescent="0.3">
      <c r="A120" s="167" t="s">
        <v>1052</v>
      </c>
      <c r="B120" s="135" t="s">
        <v>1053</v>
      </c>
      <c r="C120" s="136" t="s">
        <v>1054</v>
      </c>
      <c r="D120" s="137">
        <v>9401710009</v>
      </c>
      <c r="E120" s="138" t="s">
        <v>1037</v>
      </c>
      <c r="F120" s="138"/>
      <c r="G120" s="140">
        <v>229.35</v>
      </c>
      <c r="H120" s="140">
        <v>233.94</v>
      </c>
      <c r="I120" s="140">
        <f t="shared" si="20"/>
        <v>233.94</v>
      </c>
      <c r="J120" s="140">
        <f t="shared" si="16"/>
        <v>238.62</v>
      </c>
      <c r="K120" s="140">
        <f t="shared" si="29"/>
        <v>238.62</v>
      </c>
      <c r="L120" s="140">
        <f t="shared" si="29"/>
        <v>238.62</v>
      </c>
      <c r="M120" s="140"/>
      <c r="N120" s="140">
        <f t="shared" si="30"/>
        <v>238.62</v>
      </c>
      <c r="O120" s="140">
        <f t="shared" si="36"/>
        <v>238.62</v>
      </c>
      <c r="P120" s="140">
        <f t="shared" si="31"/>
        <v>238.62</v>
      </c>
      <c r="Q120" s="140">
        <f t="shared" si="32"/>
        <v>238.62</v>
      </c>
      <c r="R120" s="140">
        <f t="shared" si="32"/>
        <v>238.62</v>
      </c>
      <c r="S120" s="140"/>
      <c r="T120" s="140">
        <f t="shared" si="33"/>
        <v>238.62</v>
      </c>
      <c r="U120" s="141">
        <f t="shared" si="34"/>
        <v>47.724000000000004</v>
      </c>
      <c r="V120" s="142">
        <f t="shared" si="35"/>
        <v>286.34399999999999</v>
      </c>
      <c r="W120" s="143">
        <v>329.3</v>
      </c>
    </row>
    <row r="121" spans="1:23" ht="30" customHeight="1" x14ac:dyDescent="0.3">
      <c r="A121" s="167" t="s">
        <v>1055</v>
      </c>
      <c r="B121" s="135" t="s">
        <v>1056</v>
      </c>
      <c r="C121" s="136" t="s">
        <v>1054</v>
      </c>
      <c r="D121" s="137">
        <v>9401710009</v>
      </c>
      <c r="E121" s="138" t="s">
        <v>1037</v>
      </c>
      <c r="F121" s="138"/>
      <c r="G121" s="140">
        <v>229.35</v>
      </c>
      <c r="H121" s="140">
        <v>233.94</v>
      </c>
      <c r="I121" s="140">
        <f t="shared" si="20"/>
        <v>233.94</v>
      </c>
      <c r="J121" s="140">
        <f t="shared" si="16"/>
        <v>238.62</v>
      </c>
      <c r="K121" s="140">
        <f t="shared" si="29"/>
        <v>238.62</v>
      </c>
      <c r="L121" s="140">
        <f t="shared" si="29"/>
        <v>238.62</v>
      </c>
      <c r="M121" s="140"/>
      <c r="N121" s="140">
        <v>243.39</v>
      </c>
      <c r="O121" s="140">
        <v>243.39</v>
      </c>
      <c r="P121" s="140">
        <v>243.39</v>
      </c>
      <c r="Q121" s="140">
        <v>243.39</v>
      </c>
      <c r="R121" s="140">
        <v>243.39</v>
      </c>
      <c r="S121" s="140"/>
      <c r="T121" s="140">
        <v>243.39</v>
      </c>
      <c r="U121" s="141">
        <f t="shared" si="34"/>
        <v>48.677999999999997</v>
      </c>
      <c r="V121" s="142">
        <f t="shared" si="35"/>
        <v>292.06799999999998</v>
      </c>
      <c r="W121" s="143">
        <v>335.88</v>
      </c>
    </row>
    <row r="122" spans="1:23" ht="36.75" customHeight="1" x14ac:dyDescent="0.3">
      <c r="A122" s="167" t="s">
        <v>1057</v>
      </c>
      <c r="B122" s="147" t="s">
        <v>1058</v>
      </c>
      <c r="C122" s="136" t="s">
        <v>1059</v>
      </c>
      <c r="D122" s="137">
        <v>9401710009</v>
      </c>
      <c r="E122" s="170" t="s">
        <v>1037</v>
      </c>
      <c r="F122" s="170"/>
      <c r="G122" s="140">
        <v>229.35</v>
      </c>
      <c r="H122" s="140">
        <v>233.94</v>
      </c>
      <c r="I122" s="140">
        <f t="shared" si="20"/>
        <v>233.94</v>
      </c>
      <c r="J122" s="140">
        <f t="shared" si="16"/>
        <v>238.62</v>
      </c>
      <c r="K122" s="140">
        <f t="shared" si="29"/>
        <v>238.62</v>
      </c>
      <c r="L122" s="140">
        <f t="shared" si="29"/>
        <v>238.62</v>
      </c>
      <c r="M122" s="140"/>
      <c r="N122" s="140">
        <f t="shared" ref="N122:N125" si="37">K122</f>
        <v>238.62</v>
      </c>
      <c r="O122" s="140">
        <f t="shared" ref="O122:O125" si="38">K122</f>
        <v>238.62</v>
      </c>
      <c r="P122" s="140">
        <f t="shared" ref="P122:P125" si="39">K122</f>
        <v>238.62</v>
      </c>
      <c r="Q122" s="140">
        <f t="shared" ref="Q122:R125" si="40">K122</f>
        <v>238.62</v>
      </c>
      <c r="R122" s="140">
        <f t="shared" si="40"/>
        <v>238.62</v>
      </c>
      <c r="S122" s="140"/>
      <c r="T122" s="140">
        <f>L122</f>
        <v>238.62</v>
      </c>
      <c r="U122" s="141">
        <f t="shared" si="34"/>
        <v>47.724000000000004</v>
      </c>
      <c r="V122" s="142">
        <f t="shared" si="35"/>
        <v>286.34399999999999</v>
      </c>
      <c r="W122" s="143">
        <v>329.3</v>
      </c>
    </row>
    <row r="123" spans="1:23" ht="26.25" customHeight="1" x14ac:dyDescent="0.3">
      <c r="A123" s="167" t="s">
        <v>1060</v>
      </c>
      <c r="B123" s="147" t="s">
        <v>1061</v>
      </c>
      <c r="C123" s="136" t="s">
        <v>1059</v>
      </c>
      <c r="D123" s="137">
        <v>9401710009</v>
      </c>
      <c r="E123" s="170" t="s">
        <v>1037</v>
      </c>
      <c r="F123" s="170"/>
      <c r="G123" s="140">
        <v>245.39</v>
      </c>
      <c r="H123" s="140">
        <v>250.3</v>
      </c>
      <c r="I123" s="140">
        <f t="shared" si="20"/>
        <v>250.3</v>
      </c>
      <c r="J123" s="140">
        <f t="shared" si="16"/>
        <v>255.31</v>
      </c>
      <c r="K123" s="140">
        <f t="shared" si="29"/>
        <v>255.31</v>
      </c>
      <c r="L123" s="140">
        <f t="shared" si="29"/>
        <v>255.31</v>
      </c>
      <c r="M123" s="140"/>
      <c r="N123" s="140">
        <f t="shared" si="37"/>
        <v>255.31</v>
      </c>
      <c r="O123" s="140">
        <f t="shared" si="38"/>
        <v>255.31</v>
      </c>
      <c r="P123" s="140">
        <f t="shared" si="39"/>
        <v>255.31</v>
      </c>
      <c r="Q123" s="140">
        <f t="shared" si="40"/>
        <v>255.31</v>
      </c>
      <c r="R123" s="140">
        <f t="shared" si="40"/>
        <v>255.31</v>
      </c>
      <c r="S123" s="140"/>
      <c r="T123" s="140">
        <f>L123</f>
        <v>255.31</v>
      </c>
      <c r="U123" s="141">
        <f t="shared" si="34"/>
        <v>51.062000000000005</v>
      </c>
      <c r="V123" s="142">
        <f t="shared" si="35"/>
        <v>306.37200000000001</v>
      </c>
      <c r="W123" s="143">
        <v>352.33</v>
      </c>
    </row>
    <row r="124" spans="1:23" ht="40.5" customHeight="1" x14ac:dyDescent="0.3">
      <c r="A124" s="171" t="s">
        <v>1062</v>
      </c>
      <c r="B124" s="135" t="s">
        <v>1063</v>
      </c>
      <c r="C124" s="136" t="s">
        <v>1064</v>
      </c>
      <c r="D124" s="137">
        <v>9401710009</v>
      </c>
      <c r="E124" s="138" t="s">
        <v>1037</v>
      </c>
      <c r="F124" s="138"/>
      <c r="G124" s="140">
        <v>238.64</v>
      </c>
      <c r="H124" s="140">
        <v>243.41</v>
      </c>
      <c r="I124" s="140">
        <f t="shared" si="20"/>
        <v>243.41</v>
      </c>
      <c r="J124" s="140">
        <f t="shared" si="16"/>
        <v>248.28</v>
      </c>
      <c r="K124" s="140">
        <f t="shared" si="29"/>
        <v>248.28</v>
      </c>
      <c r="L124" s="140">
        <f t="shared" si="29"/>
        <v>248.28</v>
      </c>
      <c r="M124" s="140"/>
      <c r="N124" s="140">
        <f t="shared" si="37"/>
        <v>248.28</v>
      </c>
      <c r="O124" s="140">
        <f t="shared" si="38"/>
        <v>248.28</v>
      </c>
      <c r="P124" s="140">
        <f t="shared" si="39"/>
        <v>248.28</v>
      </c>
      <c r="Q124" s="140">
        <f t="shared" si="40"/>
        <v>248.28</v>
      </c>
      <c r="R124" s="140">
        <f t="shared" si="40"/>
        <v>248.28</v>
      </c>
      <c r="S124" s="140"/>
      <c r="T124" s="140">
        <f>L124</f>
        <v>248.28</v>
      </c>
      <c r="U124" s="141">
        <f t="shared" si="34"/>
        <v>49.656000000000006</v>
      </c>
      <c r="V124" s="142">
        <f t="shared" si="35"/>
        <v>297.93600000000004</v>
      </c>
      <c r="W124" s="143">
        <v>342.63</v>
      </c>
    </row>
    <row r="125" spans="1:23" ht="42.75" customHeight="1" x14ac:dyDescent="0.3">
      <c r="A125" s="169" t="s">
        <v>1065</v>
      </c>
      <c r="B125" s="135" t="s">
        <v>1066</v>
      </c>
      <c r="C125" s="136" t="s">
        <v>1067</v>
      </c>
      <c r="D125" s="137">
        <v>9401710009</v>
      </c>
      <c r="E125" s="170" t="s">
        <v>1037</v>
      </c>
      <c r="F125" s="170"/>
      <c r="G125" s="140">
        <v>249.36</v>
      </c>
      <c r="H125" s="140">
        <v>254.35</v>
      </c>
      <c r="I125" s="140">
        <f t="shared" si="20"/>
        <v>254.35</v>
      </c>
      <c r="J125" s="140">
        <f t="shared" si="16"/>
        <v>259.44</v>
      </c>
      <c r="K125" s="140">
        <f t="shared" si="29"/>
        <v>259.44</v>
      </c>
      <c r="L125" s="140">
        <f t="shared" si="29"/>
        <v>259.44</v>
      </c>
      <c r="M125" s="140"/>
      <c r="N125" s="140">
        <f t="shared" si="37"/>
        <v>259.44</v>
      </c>
      <c r="O125" s="140">
        <f t="shared" si="38"/>
        <v>259.44</v>
      </c>
      <c r="P125" s="140">
        <f t="shared" si="39"/>
        <v>259.44</v>
      </c>
      <c r="Q125" s="140">
        <f t="shared" si="40"/>
        <v>259.44</v>
      </c>
      <c r="R125" s="140">
        <f t="shared" si="40"/>
        <v>259.44</v>
      </c>
      <c r="S125" s="140"/>
      <c r="T125" s="140">
        <f>L125</f>
        <v>259.44</v>
      </c>
      <c r="U125" s="141">
        <f t="shared" si="34"/>
        <v>51.888000000000005</v>
      </c>
      <c r="V125" s="142">
        <f t="shared" si="35"/>
        <v>311.32799999999997</v>
      </c>
      <c r="W125" s="143">
        <v>358.03</v>
      </c>
    </row>
    <row r="126" spans="1:23" ht="33.75" customHeight="1" x14ac:dyDescent="0.3">
      <c r="A126" s="169" t="s">
        <v>1068</v>
      </c>
      <c r="B126" s="135" t="s">
        <v>1069</v>
      </c>
      <c r="C126" s="136" t="s">
        <v>1067</v>
      </c>
      <c r="D126" s="137">
        <v>9401710009</v>
      </c>
      <c r="E126" s="170" t="s">
        <v>1037</v>
      </c>
      <c r="F126" s="170"/>
      <c r="G126" s="140">
        <v>249.36</v>
      </c>
      <c r="H126" s="140">
        <v>254.35</v>
      </c>
      <c r="I126" s="140">
        <f t="shared" si="20"/>
        <v>254.35</v>
      </c>
      <c r="J126" s="140">
        <f t="shared" si="16"/>
        <v>259.44</v>
      </c>
      <c r="K126" s="140">
        <f t="shared" si="29"/>
        <v>259.44</v>
      </c>
      <c r="L126" s="140">
        <f t="shared" si="29"/>
        <v>259.44</v>
      </c>
      <c r="M126" s="140"/>
      <c r="N126" s="140">
        <v>264.63</v>
      </c>
      <c r="O126" s="140">
        <v>264.63</v>
      </c>
      <c r="P126" s="140">
        <v>264.63</v>
      </c>
      <c r="Q126" s="140">
        <v>264.63</v>
      </c>
      <c r="R126" s="140">
        <v>264.63</v>
      </c>
      <c r="S126" s="140"/>
      <c r="T126" s="140">
        <v>264.63</v>
      </c>
      <c r="U126" s="141">
        <f t="shared" si="34"/>
        <v>52.926000000000002</v>
      </c>
      <c r="V126" s="142">
        <f t="shared" si="35"/>
        <v>317.55599999999998</v>
      </c>
      <c r="W126" s="143">
        <v>365.19</v>
      </c>
    </row>
    <row r="127" spans="1:23" ht="38.25" customHeight="1" x14ac:dyDescent="0.3">
      <c r="A127" s="169" t="s">
        <v>1070</v>
      </c>
      <c r="B127" s="135" t="s">
        <v>1071</v>
      </c>
      <c r="C127" s="136" t="s">
        <v>1072</v>
      </c>
      <c r="D127" s="137">
        <v>9401710009</v>
      </c>
      <c r="E127" s="138" t="s">
        <v>1037</v>
      </c>
      <c r="F127" s="138"/>
      <c r="G127" s="140">
        <v>319.51</v>
      </c>
      <c r="H127" s="140">
        <v>325.89999999999998</v>
      </c>
      <c r="I127" s="140">
        <f t="shared" si="20"/>
        <v>325.89999999999998</v>
      </c>
      <c r="J127" s="140">
        <f t="shared" si="16"/>
        <v>332.42</v>
      </c>
      <c r="K127" s="140">
        <f t="shared" si="29"/>
        <v>332.42</v>
      </c>
      <c r="L127" s="140">
        <f t="shared" si="29"/>
        <v>332.42</v>
      </c>
      <c r="M127" s="140"/>
      <c r="N127" s="140">
        <f t="shared" ref="N127:N151" si="41">K127</f>
        <v>332.42</v>
      </c>
      <c r="O127" s="140">
        <f t="shared" ref="O127" si="42">K127</f>
        <v>332.42</v>
      </c>
      <c r="P127" s="140">
        <f t="shared" ref="P127" si="43">K127</f>
        <v>332.42</v>
      </c>
      <c r="Q127" s="140">
        <f t="shared" ref="Q127:R127" si="44">K127</f>
        <v>332.42</v>
      </c>
      <c r="R127" s="140">
        <f t="shared" si="44"/>
        <v>332.42</v>
      </c>
      <c r="S127" s="140"/>
      <c r="T127" s="140">
        <f>L127</f>
        <v>332.42</v>
      </c>
      <c r="U127" s="141">
        <f t="shared" si="34"/>
        <v>66.484000000000009</v>
      </c>
      <c r="V127" s="142">
        <f t="shared" si="35"/>
        <v>398.904</v>
      </c>
      <c r="W127" s="143">
        <v>458.74</v>
      </c>
    </row>
    <row r="128" spans="1:23" ht="27.75" customHeight="1" x14ac:dyDescent="0.3">
      <c r="A128" s="166" t="s">
        <v>1073</v>
      </c>
      <c r="B128" s="135" t="s">
        <v>1074</v>
      </c>
      <c r="C128" s="136" t="s">
        <v>1075</v>
      </c>
      <c r="D128" s="137"/>
      <c r="E128" s="138" t="s">
        <v>1037</v>
      </c>
      <c r="F128" s="138"/>
      <c r="G128" s="140"/>
      <c r="H128" s="140"/>
      <c r="I128" s="140"/>
      <c r="J128" s="140"/>
      <c r="K128" s="140"/>
      <c r="L128" s="140">
        <v>339.38</v>
      </c>
      <c r="M128" s="140"/>
      <c r="N128" s="140">
        <v>339.38</v>
      </c>
      <c r="O128" s="140">
        <v>339.38</v>
      </c>
      <c r="P128" s="140">
        <v>339.38</v>
      </c>
      <c r="Q128" s="140">
        <v>339.38</v>
      </c>
      <c r="R128" s="140">
        <v>339.38</v>
      </c>
      <c r="S128" s="140"/>
      <c r="T128" s="140">
        <v>339.38</v>
      </c>
      <c r="U128" s="141">
        <f t="shared" si="34"/>
        <v>67.876000000000005</v>
      </c>
      <c r="V128" s="142">
        <f t="shared" si="35"/>
        <v>407.25599999999997</v>
      </c>
      <c r="W128" s="143">
        <v>468.34</v>
      </c>
    </row>
    <row r="129" spans="1:23" ht="43.5" customHeight="1" x14ac:dyDescent="0.3">
      <c r="A129" s="169" t="s">
        <v>1076</v>
      </c>
      <c r="B129" s="135" t="s">
        <v>1077</v>
      </c>
      <c r="C129" s="136" t="s">
        <v>1078</v>
      </c>
      <c r="D129" s="137">
        <v>9401710009</v>
      </c>
      <c r="E129" s="138" t="s">
        <v>1037</v>
      </c>
      <c r="F129" s="138"/>
      <c r="G129" s="140">
        <v>343.05</v>
      </c>
      <c r="H129" s="140">
        <v>349.91</v>
      </c>
      <c r="I129" s="140">
        <f t="shared" si="20"/>
        <v>349.91</v>
      </c>
      <c r="J129" s="140">
        <f t="shared" ref="J129:J171" si="45">ROUND((H129*1.02),2)</f>
        <v>356.91</v>
      </c>
      <c r="K129" s="140">
        <f t="shared" ref="K129:L136" si="46">ROUND((H129*1.02),2)</f>
        <v>356.91</v>
      </c>
      <c r="L129" s="140">
        <f t="shared" si="46"/>
        <v>356.91</v>
      </c>
      <c r="M129" s="140"/>
      <c r="N129" s="140">
        <f t="shared" si="41"/>
        <v>356.91</v>
      </c>
      <c r="O129" s="140">
        <f t="shared" ref="O129:O151" si="47">K129</f>
        <v>356.91</v>
      </c>
      <c r="P129" s="140">
        <f>K129</f>
        <v>356.91</v>
      </c>
      <c r="Q129" s="140">
        <f>K129</f>
        <v>356.91</v>
      </c>
      <c r="R129" s="140">
        <f>L129</f>
        <v>356.91</v>
      </c>
      <c r="S129" s="140"/>
      <c r="T129" s="140">
        <f>L129</f>
        <v>356.91</v>
      </c>
      <c r="U129" s="141">
        <f t="shared" si="34"/>
        <v>71.382000000000005</v>
      </c>
      <c r="V129" s="142">
        <f t="shared" si="35"/>
        <v>428.29200000000003</v>
      </c>
      <c r="W129" s="143">
        <v>492.54</v>
      </c>
    </row>
    <row r="130" spans="1:23" ht="55.5" customHeight="1" x14ac:dyDescent="0.3">
      <c r="A130" s="169" t="s">
        <v>1079</v>
      </c>
      <c r="B130" s="135" t="s">
        <v>1080</v>
      </c>
      <c r="C130" s="136" t="s">
        <v>1081</v>
      </c>
      <c r="D130" s="137">
        <v>9401710009</v>
      </c>
      <c r="E130" s="138" t="s">
        <v>1037</v>
      </c>
      <c r="F130" s="138"/>
      <c r="G130" s="140">
        <v>370.12</v>
      </c>
      <c r="H130" s="140">
        <v>377.52</v>
      </c>
      <c r="I130" s="140">
        <f t="shared" si="20"/>
        <v>377.52</v>
      </c>
      <c r="J130" s="140">
        <f t="shared" si="45"/>
        <v>385.07</v>
      </c>
      <c r="K130" s="140">
        <f t="shared" si="46"/>
        <v>385.07</v>
      </c>
      <c r="L130" s="140">
        <f t="shared" si="46"/>
        <v>385.07</v>
      </c>
      <c r="M130" s="140"/>
      <c r="N130" s="140">
        <f t="shared" si="41"/>
        <v>385.07</v>
      </c>
      <c r="O130" s="140">
        <f t="shared" si="47"/>
        <v>385.07</v>
      </c>
      <c r="P130" s="140">
        <f t="shared" ref="P130:P151" si="48">K130</f>
        <v>385.07</v>
      </c>
      <c r="Q130" s="140">
        <f t="shared" ref="Q130:R145" si="49">K130</f>
        <v>385.07</v>
      </c>
      <c r="R130" s="140">
        <f t="shared" si="49"/>
        <v>385.07</v>
      </c>
      <c r="S130" s="140"/>
      <c r="T130" s="140">
        <f t="shared" ref="T130:T151" si="50">L130</f>
        <v>385.07</v>
      </c>
      <c r="U130" s="141">
        <f t="shared" si="34"/>
        <v>77.01400000000001</v>
      </c>
      <c r="V130" s="142">
        <f t="shared" si="35"/>
        <v>462.084</v>
      </c>
      <c r="W130" s="143">
        <v>531.4</v>
      </c>
    </row>
    <row r="131" spans="1:23" ht="34.5" customHeight="1" x14ac:dyDescent="0.3">
      <c r="A131" s="169" t="s">
        <v>1082</v>
      </c>
      <c r="B131" s="135" t="s">
        <v>1083</v>
      </c>
      <c r="C131" s="136" t="s">
        <v>1081</v>
      </c>
      <c r="D131" s="137">
        <v>9401710009</v>
      </c>
      <c r="E131" s="138" t="s">
        <v>1037</v>
      </c>
      <c r="F131" s="138"/>
      <c r="G131" s="140">
        <v>384.1</v>
      </c>
      <c r="H131" s="140">
        <v>391.78</v>
      </c>
      <c r="I131" s="140">
        <f t="shared" si="20"/>
        <v>391.78</v>
      </c>
      <c r="J131" s="140">
        <f t="shared" si="45"/>
        <v>399.62</v>
      </c>
      <c r="K131" s="140">
        <f t="shared" si="46"/>
        <v>399.62</v>
      </c>
      <c r="L131" s="140">
        <f t="shared" si="46"/>
        <v>399.62</v>
      </c>
      <c r="M131" s="140"/>
      <c r="N131" s="140">
        <f t="shared" si="41"/>
        <v>399.62</v>
      </c>
      <c r="O131" s="140">
        <f t="shared" si="47"/>
        <v>399.62</v>
      </c>
      <c r="P131" s="140">
        <f t="shared" si="48"/>
        <v>399.62</v>
      </c>
      <c r="Q131" s="140">
        <f t="shared" si="49"/>
        <v>399.62</v>
      </c>
      <c r="R131" s="140">
        <f t="shared" si="49"/>
        <v>399.62</v>
      </c>
      <c r="S131" s="140"/>
      <c r="T131" s="140">
        <f t="shared" si="50"/>
        <v>399.62</v>
      </c>
      <c r="U131" s="141">
        <f t="shared" si="34"/>
        <v>79.924000000000007</v>
      </c>
      <c r="V131" s="142">
        <f t="shared" si="35"/>
        <v>479.54399999999998</v>
      </c>
      <c r="W131" s="143">
        <v>551.48</v>
      </c>
    </row>
    <row r="132" spans="1:23" ht="27" customHeight="1" x14ac:dyDescent="0.3">
      <c r="A132" s="169" t="s">
        <v>1084</v>
      </c>
      <c r="B132" s="135" t="s">
        <v>1085</v>
      </c>
      <c r="C132" s="136" t="s">
        <v>1086</v>
      </c>
      <c r="D132" s="137">
        <v>9401710009</v>
      </c>
      <c r="E132" s="138" t="s">
        <v>1037</v>
      </c>
      <c r="F132" s="138"/>
      <c r="G132" s="140">
        <v>408.48</v>
      </c>
      <c r="H132" s="140">
        <v>416.65</v>
      </c>
      <c r="I132" s="140">
        <f t="shared" si="20"/>
        <v>416.65</v>
      </c>
      <c r="J132" s="140">
        <f t="shared" si="45"/>
        <v>424.98</v>
      </c>
      <c r="K132" s="140">
        <f t="shared" si="46"/>
        <v>424.98</v>
      </c>
      <c r="L132" s="140">
        <f t="shared" si="46"/>
        <v>424.98</v>
      </c>
      <c r="M132" s="140"/>
      <c r="N132" s="140">
        <f t="shared" si="41"/>
        <v>424.98</v>
      </c>
      <c r="O132" s="140">
        <f t="shared" si="47"/>
        <v>424.98</v>
      </c>
      <c r="P132" s="140">
        <f t="shared" si="48"/>
        <v>424.98</v>
      </c>
      <c r="Q132" s="140">
        <f t="shared" si="49"/>
        <v>424.98</v>
      </c>
      <c r="R132" s="140">
        <f t="shared" si="49"/>
        <v>424.98</v>
      </c>
      <c r="S132" s="140"/>
      <c r="T132" s="140">
        <f t="shared" si="50"/>
        <v>424.98</v>
      </c>
      <c r="U132" s="141">
        <f t="shared" si="34"/>
        <v>84.996000000000009</v>
      </c>
      <c r="V132" s="142">
        <f t="shared" si="35"/>
        <v>509.976</v>
      </c>
      <c r="W132" s="143">
        <v>586.47</v>
      </c>
    </row>
    <row r="133" spans="1:23" ht="25.5" customHeight="1" x14ac:dyDescent="0.3">
      <c r="A133" s="169" t="s">
        <v>1087</v>
      </c>
      <c r="B133" s="135" t="s">
        <v>1088</v>
      </c>
      <c r="C133" s="136" t="s">
        <v>1089</v>
      </c>
      <c r="D133" s="137"/>
      <c r="E133" s="138" t="s">
        <v>1037</v>
      </c>
      <c r="F133" s="138"/>
      <c r="G133" s="140">
        <v>427.39</v>
      </c>
      <c r="H133" s="140">
        <v>435.94</v>
      </c>
      <c r="I133" s="140">
        <f t="shared" si="20"/>
        <v>435.94</v>
      </c>
      <c r="J133" s="140">
        <f t="shared" si="45"/>
        <v>444.66</v>
      </c>
      <c r="K133" s="140">
        <f t="shared" si="46"/>
        <v>444.66</v>
      </c>
      <c r="L133" s="140">
        <f t="shared" si="46"/>
        <v>444.66</v>
      </c>
      <c r="M133" s="140"/>
      <c r="N133" s="140">
        <f t="shared" si="41"/>
        <v>444.66</v>
      </c>
      <c r="O133" s="140">
        <f t="shared" si="47"/>
        <v>444.66</v>
      </c>
      <c r="P133" s="140">
        <f t="shared" si="48"/>
        <v>444.66</v>
      </c>
      <c r="Q133" s="140">
        <f t="shared" si="49"/>
        <v>444.66</v>
      </c>
      <c r="R133" s="140">
        <f t="shared" si="49"/>
        <v>444.66</v>
      </c>
      <c r="S133" s="140"/>
      <c r="T133" s="140">
        <f t="shared" si="50"/>
        <v>444.66</v>
      </c>
      <c r="U133" s="141">
        <f t="shared" si="34"/>
        <v>88.932000000000016</v>
      </c>
      <c r="V133" s="142">
        <f t="shared" si="35"/>
        <v>533.5920000000001</v>
      </c>
      <c r="W133" s="143">
        <v>613.63</v>
      </c>
    </row>
    <row r="134" spans="1:23" ht="52.5" customHeight="1" x14ac:dyDescent="0.3">
      <c r="A134" s="169" t="s">
        <v>1090</v>
      </c>
      <c r="B134" s="147" t="s">
        <v>1091</v>
      </c>
      <c r="C134" s="136" t="s">
        <v>1092</v>
      </c>
      <c r="D134" s="137">
        <v>9401710009</v>
      </c>
      <c r="E134" s="138" t="s">
        <v>1037</v>
      </c>
      <c r="F134" s="138"/>
      <c r="G134" s="140">
        <v>428.93</v>
      </c>
      <c r="H134" s="140">
        <v>437.51</v>
      </c>
      <c r="I134" s="140">
        <f t="shared" si="20"/>
        <v>437.51</v>
      </c>
      <c r="J134" s="140">
        <f t="shared" si="45"/>
        <v>446.26</v>
      </c>
      <c r="K134" s="140">
        <f t="shared" si="46"/>
        <v>446.26</v>
      </c>
      <c r="L134" s="140">
        <f t="shared" si="46"/>
        <v>446.26</v>
      </c>
      <c r="M134" s="140"/>
      <c r="N134" s="140">
        <f t="shared" si="41"/>
        <v>446.26</v>
      </c>
      <c r="O134" s="140">
        <f t="shared" si="47"/>
        <v>446.26</v>
      </c>
      <c r="P134" s="140">
        <f t="shared" si="48"/>
        <v>446.26</v>
      </c>
      <c r="Q134" s="140">
        <f t="shared" si="49"/>
        <v>446.26</v>
      </c>
      <c r="R134" s="140">
        <f t="shared" si="49"/>
        <v>446.26</v>
      </c>
      <c r="S134" s="140"/>
      <c r="T134" s="140">
        <f t="shared" si="50"/>
        <v>446.26</v>
      </c>
      <c r="U134" s="141">
        <f t="shared" si="34"/>
        <v>89.25200000000001</v>
      </c>
      <c r="V134" s="142">
        <f t="shared" si="35"/>
        <v>535.51199999999994</v>
      </c>
      <c r="W134" s="143">
        <v>615.84</v>
      </c>
    </row>
    <row r="135" spans="1:23" ht="25.5" customHeight="1" x14ac:dyDescent="0.3">
      <c r="A135" s="169" t="s">
        <v>1093</v>
      </c>
      <c r="B135" s="147" t="s">
        <v>1094</v>
      </c>
      <c r="C135" s="136" t="s">
        <v>1095</v>
      </c>
      <c r="D135" s="137">
        <v>9401710009</v>
      </c>
      <c r="E135" s="138" t="s">
        <v>1037</v>
      </c>
      <c r="F135" s="138"/>
      <c r="G135" s="140">
        <v>459.33</v>
      </c>
      <c r="H135" s="140">
        <v>468.52</v>
      </c>
      <c r="I135" s="140">
        <f t="shared" si="20"/>
        <v>468.52</v>
      </c>
      <c r="J135" s="140">
        <f t="shared" si="45"/>
        <v>477.89</v>
      </c>
      <c r="K135" s="140">
        <f t="shared" si="46"/>
        <v>477.89</v>
      </c>
      <c r="L135" s="140">
        <f t="shared" si="46"/>
        <v>477.89</v>
      </c>
      <c r="M135" s="140"/>
      <c r="N135" s="140">
        <f t="shared" si="41"/>
        <v>477.89</v>
      </c>
      <c r="O135" s="140">
        <f t="shared" si="47"/>
        <v>477.89</v>
      </c>
      <c r="P135" s="140">
        <f t="shared" si="48"/>
        <v>477.89</v>
      </c>
      <c r="Q135" s="140">
        <f t="shared" si="49"/>
        <v>477.89</v>
      </c>
      <c r="R135" s="140">
        <f t="shared" si="49"/>
        <v>477.89</v>
      </c>
      <c r="S135" s="140"/>
      <c r="T135" s="140">
        <f t="shared" si="50"/>
        <v>477.89</v>
      </c>
      <c r="U135" s="141">
        <f t="shared" si="34"/>
        <v>95.578000000000003</v>
      </c>
      <c r="V135" s="142">
        <f t="shared" si="35"/>
        <v>573.46799999999996</v>
      </c>
      <c r="W135" s="143">
        <v>659.49</v>
      </c>
    </row>
    <row r="136" spans="1:23" ht="30.75" customHeight="1" x14ac:dyDescent="0.3">
      <c r="A136" s="169" t="s">
        <v>1096</v>
      </c>
      <c r="B136" s="147" t="s">
        <v>1097</v>
      </c>
      <c r="C136" s="136"/>
      <c r="D136" s="137"/>
      <c r="E136" s="138" t="s">
        <v>1037</v>
      </c>
      <c r="F136" s="138"/>
      <c r="G136" s="140">
        <v>428.93</v>
      </c>
      <c r="H136" s="140">
        <v>437.51</v>
      </c>
      <c r="I136" s="140">
        <f t="shared" si="20"/>
        <v>437.51</v>
      </c>
      <c r="J136" s="140">
        <v>506.16</v>
      </c>
      <c r="K136" s="140">
        <v>506.16</v>
      </c>
      <c r="L136" s="140">
        <v>506.16</v>
      </c>
      <c r="M136" s="140"/>
      <c r="N136" s="140">
        <f t="shared" si="41"/>
        <v>506.16</v>
      </c>
      <c r="O136" s="140">
        <f t="shared" si="47"/>
        <v>506.16</v>
      </c>
      <c r="P136" s="140">
        <f t="shared" si="48"/>
        <v>506.16</v>
      </c>
      <c r="Q136" s="140">
        <f t="shared" si="49"/>
        <v>506.16</v>
      </c>
      <c r="R136" s="140">
        <f t="shared" si="49"/>
        <v>506.16</v>
      </c>
      <c r="S136" s="140"/>
      <c r="T136" s="140">
        <f t="shared" si="50"/>
        <v>506.16</v>
      </c>
      <c r="U136" s="141">
        <f t="shared" si="34"/>
        <v>101.23200000000001</v>
      </c>
      <c r="V136" s="142">
        <f t="shared" si="35"/>
        <v>607.39200000000005</v>
      </c>
      <c r="W136" s="143">
        <v>698.5</v>
      </c>
    </row>
    <row r="137" spans="1:23" ht="32.25" customHeight="1" x14ac:dyDescent="0.3">
      <c r="A137" s="167" t="s">
        <v>1098</v>
      </c>
      <c r="B137" s="135" t="s">
        <v>1099</v>
      </c>
      <c r="C137" s="136" t="s">
        <v>1100</v>
      </c>
      <c r="D137" s="137">
        <v>9401710009</v>
      </c>
      <c r="E137" s="138" t="s">
        <v>1037</v>
      </c>
      <c r="F137" s="138"/>
      <c r="G137" s="140">
        <v>490.58</v>
      </c>
      <c r="H137" s="140">
        <v>500.39</v>
      </c>
      <c r="I137" s="140">
        <f t="shared" si="20"/>
        <v>500.39</v>
      </c>
      <c r="J137" s="140">
        <f t="shared" si="45"/>
        <v>510.4</v>
      </c>
      <c r="K137" s="140">
        <f t="shared" ref="K137:K138" si="51">ROUND((H137*1.02),2)</f>
        <v>510.4</v>
      </c>
      <c r="L137" s="140">
        <f>ROUND((I137*1.02),2)</f>
        <v>510.4</v>
      </c>
      <c r="M137" s="140"/>
      <c r="N137" s="140">
        <f t="shared" si="41"/>
        <v>510.4</v>
      </c>
      <c r="O137" s="140">
        <f t="shared" si="47"/>
        <v>510.4</v>
      </c>
      <c r="P137" s="140">
        <f t="shared" si="48"/>
        <v>510.4</v>
      </c>
      <c r="Q137" s="140">
        <f t="shared" si="49"/>
        <v>510.4</v>
      </c>
      <c r="R137" s="140">
        <f t="shared" si="49"/>
        <v>510.4</v>
      </c>
      <c r="S137" s="140"/>
      <c r="T137" s="140">
        <f t="shared" si="50"/>
        <v>510.4</v>
      </c>
      <c r="U137" s="141">
        <f t="shared" si="34"/>
        <v>102.08</v>
      </c>
      <c r="V137" s="142">
        <f t="shared" si="35"/>
        <v>612.48</v>
      </c>
      <c r="W137" s="143">
        <v>704.35</v>
      </c>
    </row>
    <row r="138" spans="1:23" ht="32.25" customHeight="1" x14ac:dyDescent="0.3">
      <c r="A138" s="169" t="s">
        <v>1101</v>
      </c>
      <c r="B138" s="144" t="s">
        <v>1102</v>
      </c>
      <c r="C138" s="136" t="s">
        <v>1103</v>
      </c>
      <c r="D138" s="137">
        <v>9401710009</v>
      </c>
      <c r="E138" s="138" t="s">
        <v>1037</v>
      </c>
      <c r="F138" s="138"/>
      <c r="G138" s="140">
        <v>499.68</v>
      </c>
      <c r="H138" s="140">
        <v>509.67</v>
      </c>
      <c r="I138" s="140">
        <f>ROUND((H138*1),2)</f>
        <v>509.67</v>
      </c>
      <c r="J138" s="140">
        <f>ROUND((H138*1.02),2)</f>
        <v>519.86</v>
      </c>
      <c r="K138" s="140">
        <f t="shared" si="51"/>
        <v>519.86</v>
      </c>
      <c r="L138" s="140">
        <f>ROUND((I138*1.02),2)</f>
        <v>519.86</v>
      </c>
      <c r="M138" s="140"/>
      <c r="N138" s="140">
        <f t="shared" si="41"/>
        <v>519.86</v>
      </c>
      <c r="O138" s="140">
        <f t="shared" si="47"/>
        <v>519.86</v>
      </c>
      <c r="P138" s="140">
        <f t="shared" si="48"/>
        <v>519.86</v>
      </c>
      <c r="Q138" s="140">
        <f t="shared" si="49"/>
        <v>519.86</v>
      </c>
      <c r="R138" s="140">
        <f t="shared" si="49"/>
        <v>519.86</v>
      </c>
      <c r="S138" s="140"/>
      <c r="T138" s="140">
        <f t="shared" si="50"/>
        <v>519.86</v>
      </c>
      <c r="U138" s="141">
        <f t="shared" si="34"/>
        <v>103.97200000000001</v>
      </c>
      <c r="V138" s="142">
        <f t="shared" si="35"/>
        <v>623.83199999999999</v>
      </c>
      <c r="W138" s="143">
        <v>717.41</v>
      </c>
    </row>
    <row r="139" spans="1:23" ht="26.25" customHeight="1" x14ac:dyDescent="0.3">
      <c r="A139" s="167" t="s">
        <v>1104</v>
      </c>
      <c r="B139" s="135" t="s">
        <v>1105</v>
      </c>
      <c r="C139" s="136" t="s">
        <v>1100</v>
      </c>
      <c r="D139" s="137">
        <v>9401710009</v>
      </c>
      <c r="E139" s="138" t="s">
        <v>1037</v>
      </c>
      <c r="F139" s="138"/>
      <c r="G139" s="140">
        <v>490.58</v>
      </c>
      <c r="H139" s="140">
        <v>500.39</v>
      </c>
      <c r="I139" s="140" t="s">
        <v>1106</v>
      </c>
      <c r="J139" s="140">
        <v>546.13</v>
      </c>
      <c r="K139" s="140">
        <v>546.13</v>
      </c>
      <c r="L139" s="140">
        <v>546.13</v>
      </c>
      <c r="M139" s="140"/>
      <c r="N139" s="140">
        <f t="shared" si="41"/>
        <v>546.13</v>
      </c>
      <c r="O139" s="140">
        <f t="shared" si="47"/>
        <v>546.13</v>
      </c>
      <c r="P139" s="140">
        <f t="shared" si="48"/>
        <v>546.13</v>
      </c>
      <c r="Q139" s="140">
        <f t="shared" si="49"/>
        <v>546.13</v>
      </c>
      <c r="R139" s="140">
        <f t="shared" si="49"/>
        <v>546.13</v>
      </c>
      <c r="S139" s="140"/>
      <c r="T139" s="140">
        <f t="shared" si="50"/>
        <v>546.13</v>
      </c>
      <c r="U139" s="141">
        <f t="shared" si="34"/>
        <v>109.226</v>
      </c>
      <c r="V139" s="142">
        <f t="shared" si="35"/>
        <v>655.35599999999999</v>
      </c>
      <c r="W139" s="143">
        <v>753.66</v>
      </c>
    </row>
    <row r="140" spans="1:23" ht="25.5" customHeight="1" x14ac:dyDescent="0.3">
      <c r="A140" s="167" t="s">
        <v>1107</v>
      </c>
      <c r="B140" s="135" t="s">
        <v>1108</v>
      </c>
      <c r="C140" s="136" t="s">
        <v>1100</v>
      </c>
      <c r="D140" s="137">
        <v>9401710009</v>
      </c>
      <c r="E140" s="138" t="s">
        <v>1037</v>
      </c>
      <c r="F140" s="138"/>
      <c r="G140" s="140">
        <v>490.58</v>
      </c>
      <c r="H140" s="140">
        <v>500.39</v>
      </c>
      <c r="I140" s="140" t="s">
        <v>1109</v>
      </c>
      <c r="J140" s="140">
        <v>556.79</v>
      </c>
      <c r="K140" s="140">
        <v>556.79</v>
      </c>
      <c r="L140" s="140">
        <v>556.79</v>
      </c>
      <c r="M140" s="140"/>
      <c r="N140" s="140">
        <f t="shared" si="41"/>
        <v>556.79</v>
      </c>
      <c r="O140" s="140">
        <f t="shared" si="47"/>
        <v>556.79</v>
      </c>
      <c r="P140" s="140">
        <f t="shared" si="48"/>
        <v>556.79</v>
      </c>
      <c r="Q140" s="140">
        <f t="shared" si="49"/>
        <v>556.79</v>
      </c>
      <c r="R140" s="140">
        <f t="shared" si="49"/>
        <v>556.79</v>
      </c>
      <c r="S140" s="140"/>
      <c r="T140" s="140">
        <f t="shared" si="50"/>
        <v>556.79</v>
      </c>
      <c r="U140" s="141">
        <f t="shared" si="34"/>
        <v>111.358</v>
      </c>
      <c r="V140" s="142">
        <f t="shared" si="35"/>
        <v>668.14799999999991</v>
      </c>
      <c r="W140" s="143">
        <v>768.37</v>
      </c>
    </row>
    <row r="141" spans="1:23" ht="30" customHeight="1" x14ac:dyDescent="0.3">
      <c r="A141" s="167" t="s">
        <v>1110</v>
      </c>
      <c r="B141" s="135" t="s">
        <v>1111</v>
      </c>
      <c r="C141" s="136" t="s">
        <v>1112</v>
      </c>
      <c r="D141" s="137">
        <v>9401710009</v>
      </c>
      <c r="E141" s="138" t="s">
        <v>1037</v>
      </c>
      <c r="F141" s="138"/>
      <c r="G141" s="140">
        <v>573.49</v>
      </c>
      <c r="H141" s="140">
        <v>584.96</v>
      </c>
      <c r="I141" s="140">
        <f t="shared" si="20"/>
        <v>584.96</v>
      </c>
      <c r="J141" s="140">
        <f t="shared" si="45"/>
        <v>596.66</v>
      </c>
      <c r="K141" s="140">
        <f t="shared" ref="K141:L151" si="52">ROUND((H141*1.02),2)</f>
        <v>596.66</v>
      </c>
      <c r="L141" s="140">
        <f t="shared" si="52"/>
        <v>596.66</v>
      </c>
      <c r="M141" s="140"/>
      <c r="N141" s="140">
        <f t="shared" si="41"/>
        <v>596.66</v>
      </c>
      <c r="O141" s="140">
        <f t="shared" si="47"/>
        <v>596.66</v>
      </c>
      <c r="P141" s="140">
        <f t="shared" si="48"/>
        <v>596.66</v>
      </c>
      <c r="Q141" s="140">
        <f t="shared" si="49"/>
        <v>596.66</v>
      </c>
      <c r="R141" s="140">
        <f t="shared" si="49"/>
        <v>596.66</v>
      </c>
      <c r="S141" s="140"/>
      <c r="T141" s="140">
        <f t="shared" si="50"/>
        <v>596.66</v>
      </c>
      <c r="U141" s="141">
        <f t="shared" si="34"/>
        <v>119.33199999999999</v>
      </c>
      <c r="V141" s="142">
        <f t="shared" si="35"/>
        <v>715.99199999999996</v>
      </c>
      <c r="W141" s="143">
        <v>823.39</v>
      </c>
    </row>
    <row r="142" spans="1:23" ht="30" customHeight="1" x14ac:dyDescent="0.3">
      <c r="A142" s="167" t="s">
        <v>1113</v>
      </c>
      <c r="B142" s="135" t="s">
        <v>1114</v>
      </c>
      <c r="C142" s="136" t="s">
        <v>1115</v>
      </c>
      <c r="D142" s="137">
        <v>9401710009</v>
      </c>
      <c r="E142" s="138" t="s">
        <v>1037</v>
      </c>
      <c r="F142" s="138"/>
      <c r="G142" s="140">
        <v>573.49</v>
      </c>
      <c r="H142" s="140">
        <v>584.96</v>
      </c>
      <c r="I142" s="140">
        <f t="shared" si="20"/>
        <v>584.96</v>
      </c>
      <c r="J142" s="140">
        <f t="shared" si="45"/>
        <v>596.66</v>
      </c>
      <c r="K142" s="140">
        <f t="shared" si="52"/>
        <v>596.66</v>
      </c>
      <c r="L142" s="140">
        <f t="shared" si="52"/>
        <v>596.66</v>
      </c>
      <c r="M142" s="140"/>
      <c r="N142" s="140">
        <f t="shared" si="41"/>
        <v>596.66</v>
      </c>
      <c r="O142" s="140">
        <f t="shared" si="47"/>
        <v>596.66</v>
      </c>
      <c r="P142" s="140">
        <f t="shared" si="48"/>
        <v>596.66</v>
      </c>
      <c r="Q142" s="140">
        <f t="shared" si="49"/>
        <v>596.66</v>
      </c>
      <c r="R142" s="140">
        <f t="shared" si="49"/>
        <v>596.66</v>
      </c>
      <c r="S142" s="140"/>
      <c r="T142" s="140">
        <f t="shared" si="50"/>
        <v>596.66</v>
      </c>
      <c r="U142" s="141">
        <f t="shared" si="34"/>
        <v>119.33199999999999</v>
      </c>
      <c r="V142" s="142">
        <f t="shared" si="35"/>
        <v>715.99199999999996</v>
      </c>
      <c r="W142" s="143">
        <v>823.39</v>
      </c>
    </row>
    <row r="143" spans="1:23" ht="26.25" customHeight="1" x14ac:dyDescent="0.3">
      <c r="A143" s="169" t="s">
        <v>1116</v>
      </c>
      <c r="B143" s="144" t="s">
        <v>1117</v>
      </c>
      <c r="C143" s="136" t="s">
        <v>1118</v>
      </c>
      <c r="D143" s="137">
        <v>9401710009</v>
      </c>
      <c r="E143" s="138" t="s">
        <v>1037</v>
      </c>
      <c r="F143" s="138"/>
      <c r="G143" s="140">
        <v>577.16999999999996</v>
      </c>
      <c r="H143" s="140">
        <v>588.71</v>
      </c>
      <c r="I143" s="140">
        <f t="shared" si="20"/>
        <v>588.71</v>
      </c>
      <c r="J143" s="140">
        <f t="shared" si="45"/>
        <v>600.48</v>
      </c>
      <c r="K143" s="140">
        <f t="shared" si="52"/>
        <v>600.48</v>
      </c>
      <c r="L143" s="140">
        <f t="shared" si="52"/>
        <v>600.48</v>
      </c>
      <c r="M143" s="140"/>
      <c r="N143" s="140">
        <f t="shared" si="41"/>
        <v>600.48</v>
      </c>
      <c r="O143" s="140">
        <f t="shared" si="47"/>
        <v>600.48</v>
      </c>
      <c r="P143" s="140">
        <f t="shared" si="48"/>
        <v>600.48</v>
      </c>
      <c r="Q143" s="140">
        <f t="shared" si="49"/>
        <v>600.48</v>
      </c>
      <c r="R143" s="140">
        <f t="shared" si="49"/>
        <v>600.48</v>
      </c>
      <c r="S143" s="140"/>
      <c r="T143" s="140">
        <f t="shared" si="50"/>
        <v>600.48</v>
      </c>
      <c r="U143" s="141">
        <f t="shared" si="34"/>
        <v>120.096</v>
      </c>
      <c r="V143" s="142">
        <f t="shared" si="35"/>
        <v>720.57600000000002</v>
      </c>
      <c r="W143" s="143">
        <v>828.66</v>
      </c>
    </row>
    <row r="144" spans="1:23" ht="32.25" customHeight="1" x14ac:dyDescent="0.3">
      <c r="A144" s="169" t="s">
        <v>1119</v>
      </c>
      <c r="B144" s="135" t="s">
        <v>1120</v>
      </c>
      <c r="C144" s="136" t="s">
        <v>1121</v>
      </c>
      <c r="D144" s="137">
        <v>9401710009</v>
      </c>
      <c r="E144" s="138" t="s">
        <v>1037</v>
      </c>
      <c r="F144" s="138"/>
      <c r="G144" s="140">
        <v>577.95000000000005</v>
      </c>
      <c r="H144" s="140">
        <v>589.51</v>
      </c>
      <c r="I144" s="140">
        <f t="shared" si="20"/>
        <v>589.51</v>
      </c>
      <c r="J144" s="140">
        <f t="shared" si="45"/>
        <v>601.29999999999995</v>
      </c>
      <c r="K144" s="140">
        <f t="shared" si="52"/>
        <v>601.29999999999995</v>
      </c>
      <c r="L144" s="140">
        <f t="shared" si="52"/>
        <v>601.29999999999995</v>
      </c>
      <c r="M144" s="140"/>
      <c r="N144" s="140">
        <f t="shared" si="41"/>
        <v>601.29999999999995</v>
      </c>
      <c r="O144" s="140">
        <f t="shared" si="47"/>
        <v>601.29999999999995</v>
      </c>
      <c r="P144" s="140">
        <f t="shared" si="48"/>
        <v>601.29999999999995</v>
      </c>
      <c r="Q144" s="140">
        <f t="shared" si="49"/>
        <v>601.29999999999995</v>
      </c>
      <c r="R144" s="140">
        <f t="shared" si="49"/>
        <v>601.29999999999995</v>
      </c>
      <c r="S144" s="140"/>
      <c r="T144" s="140">
        <f t="shared" si="50"/>
        <v>601.29999999999995</v>
      </c>
      <c r="U144" s="141">
        <f t="shared" si="34"/>
        <v>120.25999999999999</v>
      </c>
      <c r="V144" s="142">
        <f t="shared" si="35"/>
        <v>721.56</v>
      </c>
      <c r="W144" s="143">
        <v>829.79</v>
      </c>
    </row>
    <row r="145" spans="1:23" ht="27.75" customHeight="1" x14ac:dyDescent="0.3">
      <c r="A145" s="166" t="s">
        <v>1122</v>
      </c>
      <c r="B145" s="135" t="s">
        <v>1123</v>
      </c>
      <c r="C145" s="136" t="s">
        <v>1124</v>
      </c>
      <c r="D145" s="137">
        <v>9401710009</v>
      </c>
      <c r="E145" s="138" t="s">
        <v>1037</v>
      </c>
      <c r="F145" s="138"/>
      <c r="G145" s="140">
        <v>589.5</v>
      </c>
      <c r="H145" s="140">
        <v>601.29</v>
      </c>
      <c r="I145" s="140">
        <f t="shared" si="20"/>
        <v>601.29</v>
      </c>
      <c r="J145" s="140">
        <f t="shared" si="45"/>
        <v>613.32000000000005</v>
      </c>
      <c r="K145" s="140">
        <f t="shared" si="52"/>
        <v>613.32000000000005</v>
      </c>
      <c r="L145" s="140">
        <f t="shared" si="52"/>
        <v>613.32000000000005</v>
      </c>
      <c r="M145" s="140"/>
      <c r="N145" s="140">
        <f t="shared" si="41"/>
        <v>613.32000000000005</v>
      </c>
      <c r="O145" s="140">
        <f t="shared" si="47"/>
        <v>613.32000000000005</v>
      </c>
      <c r="P145" s="140">
        <f t="shared" si="48"/>
        <v>613.32000000000005</v>
      </c>
      <c r="Q145" s="140">
        <f t="shared" si="49"/>
        <v>613.32000000000005</v>
      </c>
      <c r="R145" s="140">
        <f t="shared" si="49"/>
        <v>613.32000000000005</v>
      </c>
      <c r="S145" s="140"/>
      <c r="T145" s="140">
        <f t="shared" si="50"/>
        <v>613.32000000000005</v>
      </c>
      <c r="U145" s="141">
        <f t="shared" si="34"/>
        <v>122.66400000000002</v>
      </c>
      <c r="V145" s="142">
        <f t="shared" si="35"/>
        <v>735.98400000000004</v>
      </c>
      <c r="W145" s="143">
        <v>846.38</v>
      </c>
    </row>
    <row r="146" spans="1:23" ht="31.5" customHeight="1" x14ac:dyDescent="0.3">
      <c r="A146" s="169" t="s">
        <v>1125</v>
      </c>
      <c r="B146" s="135" t="s">
        <v>1126</v>
      </c>
      <c r="C146" s="136" t="s">
        <v>1127</v>
      </c>
      <c r="D146" s="137">
        <v>9401710009</v>
      </c>
      <c r="E146" s="138" t="s">
        <v>1037</v>
      </c>
      <c r="F146" s="138"/>
      <c r="G146" s="140">
        <v>598.49</v>
      </c>
      <c r="H146" s="140">
        <v>610.46</v>
      </c>
      <c r="I146" s="140">
        <f t="shared" ref="I146:I197" si="53">ROUND((H146*1),2)</f>
        <v>610.46</v>
      </c>
      <c r="J146" s="140">
        <f t="shared" si="45"/>
        <v>622.66999999999996</v>
      </c>
      <c r="K146" s="140">
        <f t="shared" si="52"/>
        <v>622.66999999999996</v>
      </c>
      <c r="L146" s="140">
        <f t="shared" si="52"/>
        <v>622.66999999999996</v>
      </c>
      <c r="M146" s="140"/>
      <c r="N146" s="140">
        <f t="shared" si="41"/>
        <v>622.66999999999996</v>
      </c>
      <c r="O146" s="140">
        <f t="shared" si="47"/>
        <v>622.66999999999996</v>
      </c>
      <c r="P146" s="140">
        <f t="shared" si="48"/>
        <v>622.66999999999996</v>
      </c>
      <c r="Q146" s="140">
        <f t="shared" ref="Q146:R152" si="54">K146</f>
        <v>622.66999999999996</v>
      </c>
      <c r="R146" s="140">
        <f t="shared" si="54"/>
        <v>622.66999999999996</v>
      </c>
      <c r="S146" s="140"/>
      <c r="T146" s="140">
        <f t="shared" si="50"/>
        <v>622.66999999999996</v>
      </c>
      <c r="U146" s="141">
        <f t="shared" si="34"/>
        <v>124.53399999999999</v>
      </c>
      <c r="V146" s="142">
        <f t="shared" si="35"/>
        <v>747.20399999999995</v>
      </c>
      <c r="W146" s="143">
        <v>859.28</v>
      </c>
    </row>
    <row r="147" spans="1:23" ht="29.25" customHeight="1" x14ac:dyDescent="0.3">
      <c r="A147" s="169" t="s">
        <v>1128</v>
      </c>
      <c r="B147" s="135" t="s">
        <v>1129</v>
      </c>
      <c r="C147" s="148" t="s">
        <v>1130</v>
      </c>
      <c r="D147" s="137">
        <v>9401710009</v>
      </c>
      <c r="E147" s="138" t="s">
        <v>1037</v>
      </c>
      <c r="F147" s="138"/>
      <c r="G147" s="140">
        <v>598.49</v>
      </c>
      <c r="H147" s="140">
        <v>610.46</v>
      </c>
      <c r="I147" s="140">
        <f t="shared" si="53"/>
        <v>610.46</v>
      </c>
      <c r="J147" s="140">
        <f t="shared" si="45"/>
        <v>622.66999999999996</v>
      </c>
      <c r="K147" s="140">
        <f t="shared" si="52"/>
        <v>622.66999999999996</v>
      </c>
      <c r="L147" s="140">
        <f t="shared" si="52"/>
        <v>622.66999999999996</v>
      </c>
      <c r="M147" s="140"/>
      <c r="N147" s="140">
        <f t="shared" si="41"/>
        <v>622.66999999999996</v>
      </c>
      <c r="O147" s="140">
        <f t="shared" si="47"/>
        <v>622.66999999999996</v>
      </c>
      <c r="P147" s="140">
        <f t="shared" si="48"/>
        <v>622.66999999999996</v>
      </c>
      <c r="Q147" s="140">
        <f t="shared" si="54"/>
        <v>622.66999999999996</v>
      </c>
      <c r="R147" s="140">
        <f t="shared" si="54"/>
        <v>622.66999999999996</v>
      </c>
      <c r="S147" s="140"/>
      <c r="T147" s="140">
        <f t="shared" si="50"/>
        <v>622.66999999999996</v>
      </c>
      <c r="U147" s="141">
        <f t="shared" si="34"/>
        <v>124.53399999999999</v>
      </c>
      <c r="V147" s="142">
        <f t="shared" si="35"/>
        <v>747.20399999999995</v>
      </c>
      <c r="W147" s="143">
        <v>859.28</v>
      </c>
    </row>
    <row r="148" spans="1:23" ht="27" customHeight="1" x14ac:dyDescent="0.3">
      <c r="A148" s="167" t="s">
        <v>1131</v>
      </c>
      <c r="B148" s="135" t="s">
        <v>1132</v>
      </c>
      <c r="C148" s="136" t="s">
        <v>1112</v>
      </c>
      <c r="D148" s="137">
        <v>9401710009</v>
      </c>
      <c r="E148" s="138" t="s">
        <v>1037</v>
      </c>
      <c r="F148" s="138"/>
      <c r="G148" s="140">
        <v>600.41</v>
      </c>
      <c r="H148" s="140">
        <v>612.41999999999996</v>
      </c>
      <c r="I148" s="140">
        <f t="shared" si="53"/>
        <v>612.41999999999996</v>
      </c>
      <c r="J148" s="140">
        <f t="shared" si="45"/>
        <v>624.66999999999996</v>
      </c>
      <c r="K148" s="140">
        <f t="shared" si="52"/>
        <v>624.66999999999996</v>
      </c>
      <c r="L148" s="140">
        <f t="shared" si="52"/>
        <v>624.66999999999996</v>
      </c>
      <c r="M148" s="140"/>
      <c r="N148" s="140">
        <f t="shared" si="41"/>
        <v>624.66999999999996</v>
      </c>
      <c r="O148" s="140">
        <f t="shared" si="47"/>
        <v>624.66999999999996</v>
      </c>
      <c r="P148" s="140">
        <f t="shared" si="48"/>
        <v>624.66999999999996</v>
      </c>
      <c r="Q148" s="140">
        <f t="shared" si="54"/>
        <v>624.66999999999996</v>
      </c>
      <c r="R148" s="140">
        <f t="shared" si="54"/>
        <v>624.66999999999996</v>
      </c>
      <c r="S148" s="140"/>
      <c r="T148" s="140">
        <f t="shared" si="50"/>
        <v>624.66999999999996</v>
      </c>
      <c r="U148" s="141">
        <f t="shared" si="34"/>
        <v>124.934</v>
      </c>
      <c r="V148" s="142">
        <f t="shared" si="35"/>
        <v>749.60399999999993</v>
      </c>
      <c r="W148" s="143">
        <v>862.04</v>
      </c>
    </row>
    <row r="149" spans="1:23" ht="30.75" customHeight="1" x14ac:dyDescent="0.3">
      <c r="A149" s="169" t="s">
        <v>1133</v>
      </c>
      <c r="B149" s="135" t="s">
        <v>1134</v>
      </c>
      <c r="C149" s="136" t="s">
        <v>1135</v>
      </c>
      <c r="D149" s="137">
        <v>9401710009</v>
      </c>
      <c r="E149" s="138" t="s">
        <v>1037</v>
      </c>
      <c r="F149" s="138"/>
      <c r="G149" s="140">
        <v>606.99</v>
      </c>
      <c r="H149" s="140">
        <v>619.13</v>
      </c>
      <c r="I149" s="140">
        <f t="shared" si="53"/>
        <v>619.13</v>
      </c>
      <c r="J149" s="140">
        <f t="shared" si="45"/>
        <v>631.51</v>
      </c>
      <c r="K149" s="140">
        <f t="shared" si="52"/>
        <v>631.51</v>
      </c>
      <c r="L149" s="140">
        <f t="shared" si="52"/>
        <v>631.51</v>
      </c>
      <c r="M149" s="140"/>
      <c r="N149" s="140">
        <f t="shared" si="41"/>
        <v>631.51</v>
      </c>
      <c r="O149" s="140">
        <f t="shared" si="47"/>
        <v>631.51</v>
      </c>
      <c r="P149" s="140">
        <f t="shared" si="48"/>
        <v>631.51</v>
      </c>
      <c r="Q149" s="140">
        <f t="shared" si="54"/>
        <v>631.51</v>
      </c>
      <c r="R149" s="140">
        <f t="shared" si="54"/>
        <v>631.51</v>
      </c>
      <c r="S149" s="140"/>
      <c r="T149" s="140">
        <f t="shared" si="50"/>
        <v>631.51</v>
      </c>
      <c r="U149" s="141">
        <f t="shared" si="34"/>
        <v>126.30200000000001</v>
      </c>
      <c r="V149" s="142">
        <f t="shared" si="35"/>
        <v>757.81200000000001</v>
      </c>
      <c r="W149" s="143">
        <v>871.48</v>
      </c>
    </row>
    <row r="150" spans="1:23" ht="24.75" customHeight="1" x14ac:dyDescent="0.3">
      <c r="A150" s="167" t="s">
        <v>1136</v>
      </c>
      <c r="B150" s="135" t="s">
        <v>1137</v>
      </c>
      <c r="C150" s="168" t="s">
        <v>1138</v>
      </c>
      <c r="D150" s="137">
        <v>9401710009</v>
      </c>
      <c r="E150" s="138" t="s">
        <v>1037</v>
      </c>
      <c r="F150" s="138"/>
      <c r="G150" s="140">
        <v>606.99</v>
      </c>
      <c r="H150" s="140">
        <v>619.13</v>
      </c>
      <c r="I150" s="140">
        <f t="shared" si="53"/>
        <v>619.13</v>
      </c>
      <c r="J150" s="140">
        <f t="shared" si="45"/>
        <v>631.51</v>
      </c>
      <c r="K150" s="140">
        <f t="shared" si="52"/>
        <v>631.51</v>
      </c>
      <c r="L150" s="140">
        <f t="shared" si="52"/>
        <v>631.51</v>
      </c>
      <c r="M150" s="140"/>
      <c r="N150" s="140">
        <f t="shared" si="41"/>
        <v>631.51</v>
      </c>
      <c r="O150" s="140">
        <f t="shared" si="47"/>
        <v>631.51</v>
      </c>
      <c r="P150" s="140">
        <f t="shared" si="48"/>
        <v>631.51</v>
      </c>
      <c r="Q150" s="140">
        <f t="shared" si="54"/>
        <v>631.51</v>
      </c>
      <c r="R150" s="140">
        <f t="shared" si="54"/>
        <v>631.51</v>
      </c>
      <c r="S150" s="140"/>
      <c r="T150" s="140">
        <f t="shared" si="50"/>
        <v>631.51</v>
      </c>
      <c r="U150" s="141">
        <f t="shared" si="34"/>
        <v>126.30200000000001</v>
      </c>
      <c r="V150" s="142">
        <f t="shared" si="35"/>
        <v>757.81200000000001</v>
      </c>
      <c r="W150" s="143">
        <v>871.48</v>
      </c>
    </row>
    <row r="151" spans="1:23" ht="42.75" customHeight="1" x14ac:dyDescent="0.3">
      <c r="A151" s="169" t="s">
        <v>1139</v>
      </c>
      <c r="B151" s="135" t="s">
        <v>1140</v>
      </c>
      <c r="C151" s="136" t="s">
        <v>1141</v>
      </c>
      <c r="D151" s="137">
        <v>9401710009</v>
      </c>
      <c r="E151" s="138" t="s">
        <v>1037</v>
      </c>
      <c r="F151" s="138"/>
      <c r="G151" s="140">
        <v>626.22</v>
      </c>
      <c r="H151" s="140">
        <v>638.74</v>
      </c>
      <c r="I151" s="140">
        <f t="shared" si="53"/>
        <v>638.74</v>
      </c>
      <c r="J151" s="140">
        <f t="shared" si="45"/>
        <v>651.51</v>
      </c>
      <c r="K151" s="140">
        <f t="shared" si="52"/>
        <v>651.51</v>
      </c>
      <c r="L151" s="140">
        <f t="shared" si="52"/>
        <v>651.51</v>
      </c>
      <c r="M151" s="140"/>
      <c r="N151" s="140">
        <f t="shared" si="41"/>
        <v>651.51</v>
      </c>
      <c r="O151" s="140">
        <f t="shared" si="47"/>
        <v>651.51</v>
      </c>
      <c r="P151" s="140">
        <f t="shared" si="48"/>
        <v>651.51</v>
      </c>
      <c r="Q151" s="140">
        <f t="shared" si="54"/>
        <v>651.51</v>
      </c>
      <c r="R151" s="140">
        <f t="shared" si="54"/>
        <v>651.51</v>
      </c>
      <c r="S151" s="140"/>
      <c r="T151" s="140">
        <f t="shared" si="50"/>
        <v>651.51</v>
      </c>
      <c r="U151" s="141">
        <f t="shared" si="34"/>
        <v>130.30199999999999</v>
      </c>
      <c r="V151" s="142">
        <f t="shared" si="35"/>
        <v>781.81200000000001</v>
      </c>
      <c r="W151" s="143">
        <v>899.08</v>
      </c>
    </row>
    <row r="152" spans="1:23" ht="39.75" customHeight="1" x14ac:dyDescent="0.3">
      <c r="A152" s="169" t="s">
        <v>1142</v>
      </c>
      <c r="B152" s="135" t="s">
        <v>1143</v>
      </c>
      <c r="C152" s="136" t="s">
        <v>1144</v>
      </c>
      <c r="D152" s="137">
        <v>9401710009</v>
      </c>
      <c r="E152" s="138" t="s">
        <v>1037</v>
      </c>
      <c r="F152" s="138"/>
      <c r="G152" s="140">
        <v>616.70000000000005</v>
      </c>
      <c r="H152" s="140">
        <v>629.03</v>
      </c>
      <c r="I152" s="140">
        <f t="shared" si="53"/>
        <v>629.03</v>
      </c>
      <c r="J152" s="140">
        <v>678.56</v>
      </c>
      <c r="K152" s="140">
        <v>678.56</v>
      </c>
      <c r="L152" s="140">
        <v>678.56</v>
      </c>
      <c r="M152" s="140"/>
      <c r="N152" s="140">
        <v>678.56</v>
      </c>
      <c r="O152" s="140">
        <v>678.56</v>
      </c>
      <c r="P152" s="140">
        <v>678.56</v>
      </c>
      <c r="Q152" s="140">
        <v>678.56</v>
      </c>
      <c r="R152" s="140">
        <v>678.56</v>
      </c>
      <c r="S152" s="140"/>
      <c r="T152" s="140">
        <v>678.56</v>
      </c>
      <c r="U152" s="141">
        <f t="shared" si="34"/>
        <v>135.71199999999999</v>
      </c>
      <c r="V152" s="142">
        <f t="shared" si="35"/>
        <v>814.27199999999993</v>
      </c>
      <c r="W152" s="143">
        <v>936.41</v>
      </c>
    </row>
    <row r="153" spans="1:23" ht="27.75" customHeight="1" x14ac:dyDescent="0.3">
      <c r="A153" s="169" t="s">
        <v>1145</v>
      </c>
      <c r="B153" s="144" t="s">
        <v>1146</v>
      </c>
      <c r="C153" s="136" t="s">
        <v>1147</v>
      </c>
      <c r="D153" s="137">
        <v>9401790009</v>
      </c>
      <c r="E153" s="138" t="s">
        <v>1037</v>
      </c>
      <c r="F153" s="138"/>
      <c r="G153" s="140">
        <v>628.32000000000005</v>
      </c>
      <c r="H153" s="140">
        <v>640.89</v>
      </c>
      <c r="I153" s="140">
        <f>ROUND((H153*1),2)</f>
        <v>640.89</v>
      </c>
      <c r="J153" s="140">
        <v>653.71</v>
      </c>
      <c r="K153" s="140">
        <f>ROUND((H153*1.02),2)</f>
        <v>653.71</v>
      </c>
      <c r="L153" s="140">
        <v>679.86</v>
      </c>
      <c r="M153" s="140"/>
      <c r="N153" s="140">
        <v>679.86</v>
      </c>
      <c r="O153" s="140">
        <v>679.86</v>
      </c>
      <c r="P153" s="140">
        <v>679.86</v>
      </c>
      <c r="Q153" s="140">
        <v>679.86</v>
      </c>
      <c r="R153" s="140">
        <v>679.86</v>
      </c>
      <c r="S153" s="140"/>
      <c r="T153" s="140">
        <v>679.86</v>
      </c>
      <c r="U153" s="141">
        <f t="shared" si="34"/>
        <v>135.97200000000001</v>
      </c>
      <c r="V153" s="142">
        <f t="shared" si="35"/>
        <v>815.83199999999999</v>
      </c>
      <c r="W153" s="143">
        <v>938.21</v>
      </c>
    </row>
    <row r="154" spans="1:23" ht="31.5" customHeight="1" x14ac:dyDescent="0.3">
      <c r="A154" s="169" t="s">
        <v>1148</v>
      </c>
      <c r="B154" s="135" t="s">
        <v>1149</v>
      </c>
      <c r="C154" s="136" t="s">
        <v>1150</v>
      </c>
      <c r="D154" s="137">
        <v>9401710009</v>
      </c>
      <c r="E154" s="138" t="s">
        <v>1037</v>
      </c>
      <c r="F154" s="138"/>
      <c r="G154" s="140">
        <v>598.49</v>
      </c>
      <c r="H154" s="140">
        <v>610.46</v>
      </c>
      <c r="I154" s="140">
        <f t="shared" si="53"/>
        <v>610.46</v>
      </c>
      <c r="J154" s="140">
        <v>696</v>
      </c>
      <c r="K154" s="140">
        <v>696</v>
      </c>
      <c r="L154" s="140">
        <v>696</v>
      </c>
      <c r="M154" s="140"/>
      <c r="N154" s="140">
        <v>696</v>
      </c>
      <c r="O154" s="140">
        <v>696</v>
      </c>
      <c r="P154" s="140">
        <v>696</v>
      </c>
      <c r="Q154" s="140">
        <v>696</v>
      </c>
      <c r="R154" s="140">
        <v>696</v>
      </c>
      <c r="S154" s="140"/>
      <c r="T154" s="140">
        <v>696</v>
      </c>
      <c r="U154" s="141">
        <f t="shared" si="34"/>
        <v>139.20000000000002</v>
      </c>
      <c r="V154" s="142">
        <f t="shared" si="35"/>
        <v>835.2</v>
      </c>
      <c r="W154" s="143">
        <v>960.48</v>
      </c>
    </row>
    <row r="155" spans="1:23" ht="23.25" customHeight="1" x14ac:dyDescent="0.3">
      <c r="A155" s="169" t="s">
        <v>1139</v>
      </c>
      <c r="B155" s="135" t="s">
        <v>1151</v>
      </c>
      <c r="C155" s="136" t="s">
        <v>1141</v>
      </c>
      <c r="D155" s="137">
        <v>9401710009</v>
      </c>
      <c r="E155" s="138" t="s">
        <v>1037</v>
      </c>
      <c r="F155" s="138"/>
      <c r="G155" s="140"/>
      <c r="H155" s="140"/>
      <c r="I155" s="140"/>
      <c r="J155" s="140"/>
      <c r="K155" s="140">
        <v>713.04</v>
      </c>
      <c r="L155" s="140">
        <v>713.04</v>
      </c>
      <c r="M155" s="140"/>
      <c r="N155" s="140">
        <v>713.04</v>
      </c>
      <c r="O155" s="140">
        <v>713.04</v>
      </c>
      <c r="P155" s="140">
        <v>713.04</v>
      </c>
      <c r="Q155" s="140">
        <v>713.04</v>
      </c>
      <c r="R155" s="140">
        <v>713.04</v>
      </c>
      <c r="S155" s="140"/>
      <c r="T155" s="140">
        <v>713.04</v>
      </c>
      <c r="U155" s="141">
        <f t="shared" si="34"/>
        <v>142.608</v>
      </c>
      <c r="V155" s="142">
        <f t="shared" si="35"/>
        <v>855.64799999999991</v>
      </c>
      <c r="W155" s="143">
        <v>984</v>
      </c>
    </row>
    <row r="156" spans="1:23" ht="23.25" customHeight="1" x14ac:dyDescent="0.3">
      <c r="A156" s="166" t="s">
        <v>1152</v>
      </c>
      <c r="B156" s="135" t="s">
        <v>1153</v>
      </c>
      <c r="C156" s="136" t="s">
        <v>1154</v>
      </c>
      <c r="D156" s="137" t="s">
        <v>1155</v>
      </c>
      <c r="E156" s="138" t="s">
        <v>1037</v>
      </c>
      <c r="F156" s="138"/>
      <c r="G156" s="140">
        <v>685.35</v>
      </c>
      <c r="H156" s="140">
        <v>699.06</v>
      </c>
      <c r="I156" s="140">
        <f t="shared" si="53"/>
        <v>699.06</v>
      </c>
      <c r="J156" s="140">
        <f t="shared" si="45"/>
        <v>713.04</v>
      </c>
      <c r="K156" s="140">
        <f t="shared" ref="K156:L163" si="55">ROUND((H156*1.02),2)</f>
        <v>713.04</v>
      </c>
      <c r="L156" s="140">
        <f t="shared" si="55"/>
        <v>713.04</v>
      </c>
      <c r="M156" s="140"/>
      <c r="N156" s="140">
        <f t="shared" ref="N156:N188" si="56">K156</f>
        <v>713.04</v>
      </c>
      <c r="O156" s="140">
        <f t="shared" ref="O156:O188" si="57">K156</f>
        <v>713.04</v>
      </c>
      <c r="P156" s="140">
        <f t="shared" ref="P156:P178" si="58">K156</f>
        <v>713.04</v>
      </c>
      <c r="Q156" s="140">
        <f t="shared" ref="Q156:R171" si="59">K156</f>
        <v>713.04</v>
      </c>
      <c r="R156" s="140">
        <f t="shared" si="59"/>
        <v>713.04</v>
      </c>
      <c r="S156" s="140"/>
      <c r="T156" s="140">
        <f>L156</f>
        <v>713.04</v>
      </c>
      <c r="U156" s="141">
        <f t="shared" si="34"/>
        <v>142.608</v>
      </c>
      <c r="V156" s="142">
        <f t="shared" si="35"/>
        <v>855.64799999999991</v>
      </c>
      <c r="W156" s="143">
        <v>984</v>
      </c>
    </row>
    <row r="157" spans="1:23" ht="24.75" customHeight="1" x14ac:dyDescent="0.3">
      <c r="A157" s="166" t="s">
        <v>1156</v>
      </c>
      <c r="B157" s="135" t="s">
        <v>1157</v>
      </c>
      <c r="C157" s="136" t="s">
        <v>1158</v>
      </c>
      <c r="D157" s="137">
        <v>9401710009</v>
      </c>
      <c r="E157" s="138" t="s">
        <v>1037</v>
      </c>
      <c r="F157" s="138"/>
      <c r="G157" s="140">
        <v>690.41</v>
      </c>
      <c r="H157" s="140">
        <v>704.22</v>
      </c>
      <c r="I157" s="140">
        <f t="shared" si="53"/>
        <v>704.22</v>
      </c>
      <c r="J157" s="140">
        <f t="shared" si="45"/>
        <v>718.3</v>
      </c>
      <c r="K157" s="140">
        <f t="shared" si="55"/>
        <v>718.3</v>
      </c>
      <c r="L157" s="140">
        <f t="shared" si="55"/>
        <v>718.3</v>
      </c>
      <c r="M157" s="140"/>
      <c r="N157" s="140">
        <f t="shared" si="56"/>
        <v>718.3</v>
      </c>
      <c r="O157" s="140">
        <f t="shared" si="57"/>
        <v>718.3</v>
      </c>
      <c r="P157" s="140">
        <f t="shared" si="58"/>
        <v>718.3</v>
      </c>
      <c r="Q157" s="140">
        <f t="shared" si="59"/>
        <v>718.3</v>
      </c>
      <c r="R157" s="140">
        <f t="shared" si="59"/>
        <v>718.3</v>
      </c>
      <c r="S157" s="140"/>
      <c r="T157" s="140">
        <f>L157</f>
        <v>718.3</v>
      </c>
      <c r="U157" s="141">
        <f t="shared" si="34"/>
        <v>143.66</v>
      </c>
      <c r="V157" s="142">
        <f t="shared" si="35"/>
        <v>861.95999999999992</v>
      </c>
      <c r="W157" s="143">
        <v>991.25</v>
      </c>
    </row>
    <row r="158" spans="1:23" ht="25.5" customHeight="1" x14ac:dyDescent="0.3">
      <c r="A158" s="169" t="s">
        <v>1159</v>
      </c>
      <c r="B158" s="135" t="s">
        <v>1160</v>
      </c>
      <c r="C158" s="136" t="s">
        <v>1161</v>
      </c>
      <c r="D158" s="137">
        <v>9401710009</v>
      </c>
      <c r="E158" s="138" t="s">
        <v>1037</v>
      </c>
      <c r="F158" s="138"/>
      <c r="G158" s="140">
        <v>716.09</v>
      </c>
      <c r="H158" s="140">
        <v>730.41</v>
      </c>
      <c r="I158" s="140">
        <f t="shared" si="53"/>
        <v>730.41</v>
      </c>
      <c r="J158" s="140">
        <f t="shared" si="45"/>
        <v>745.02</v>
      </c>
      <c r="K158" s="140">
        <f t="shared" si="55"/>
        <v>745.02</v>
      </c>
      <c r="L158" s="140">
        <f t="shared" si="55"/>
        <v>745.02</v>
      </c>
      <c r="M158" s="140"/>
      <c r="N158" s="140">
        <f t="shared" si="56"/>
        <v>745.02</v>
      </c>
      <c r="O158" s="140">
        <f t="shared" si="57"/>
        <v>745.02</v>
      </c>
      <c r="P158" s="140">
        <f t="shared" si="58"/>
        <v>745.02</v>
      </c>
      <c r="Q158" s="140">
        <f t="shared" si="59"/>
        <v>745.02</v>
      </c>
      <c r="R158" s="140">
        <f t="shared" si="59"/>
        <v>745.02</v>
      </c>
      <c r="S158" s="140"/>
      <c r="T158" s="140">
        <f>L158</f>
        <v>745.02</v>
      </c>
      <c r="U158" s="141">
        <f t="shared" si="34"/>
        <v>149.00399999999999</v>
      </c>
      <c r="V158" s="142">
        <f t="shared" si="35"/>
        <v>894.024</v>
      </c>
      <c r="W158" s="143">
        <v>1028.1300000000001</v>
      </c>
    </row>
    <row r="159" spans="1:23" ht="36.75" customHeight="1" x14ac:dyDescent="0.3">
      <c r="A159" s="169" t="s">
        <v>1162</v>
      </c>
      <c r="B159" s="135" t="s">
        <v>1163</v>
      </c>
      <c r="C159" s="136" t="s">
        <v>1164</v>
      </c>
      <c r="D159" s="137">
        <v>9401710009</v>
      </c>
      <c r="E159" s="138" t="s">
        <v>1037</v>
      </c>
      <c r="F159" s="138"/>
      <c r="G159" s="140">
        <v>717.9</v>
      </c>
      <c r="H159" s="140">
        <v>732.26</v>
      </c>
      <c r="I159" s="140">
        <f t="shared" si="53"/>
        <v>732.26</v>
      </c>
      <c r="J159" s="140">
        <f t="shared" si="45"/>
        <v>746.91</v>
      </c>
      <c r="K159" s="140">
        <f t="shared" si="55"/>
        <v>746.91</v>
      </c>
      <c r="L159" s="140">
        <f t="shared" si="55"/>
        <v>746.91</v>
      </c>
      <c r="M159" s="140"/>
      <c r="N159" s="140">
        <f t="shared" si="56"/>
        <v>746.91</v>
      </c>
      <c r="O159" s="140">
        <f t="shared" si="57"/>
        <v>746.91</v>
      </c>
      <c r="P159" s="140">
        <f t="shared" si="58"/>
        <v>746.91</v>
      </c>
      <c r="Q159" s="140">
        <f t="shared" si="59"/>
        <v>746.91</v>
      </c>
      <c r="R159" s="140">
        <f t="shared" si="59"/>
        <v>746.91</v>
      </c>
      <c r="S159" s="140"/>
      <c r="T159" s="140">
        <f>L159</f>
        <v>746.91</v>
      </c>
      <c r="U159" s="141">
        <f t="shared" si="34"/>
        <v>149.38200000000001</v>
      </c>
      <c r="V159" s="142">
        <f t="shared" si="35"/>
        <v>896.29199999999992</v>
      </c>
      <c r="W159" s="143">
        <v>1030.74</v>
      </c>
    </row>
    <row r="160" spans="1:23" ht="36.75" customHeight="1" x14ac:dyDescent="0.3">
      <c r="A160" s="169" t="s">
        <v>1165</v>
      </c>
      <c r="B160" s="135" t="s">
        <v>1166</v>
      </c>
      <c r="C160" s="136" t="s">
        <v>1167</v>
      </c>
      <c r="D160" s="137">
        <v>9401710009</v>
      </c>
      <c r="E160" s="138" t="s">
        <v>1037</v>
      </c>
      <c r="F160" s="138"/>
      <c r="G160" s="140">
        <v>717.9</v>
      </c>
      <c r="H160" s="140">
        <v>732.26</v>
      </c>
      <c r="I160" s="140">
        <f t="shared" si="53"/>
        <v>732.26</v>
      </c>
      <c r="J160" s="140">
        <f t="shared" si="45"/>
        <v>746.91</v>
      </c>
      <c r="K160" s="140">
        <f t="shared" si="55"/>
        <v>746.91</v>
      </c>
      <c r="L160" s="140">
        <f t="shared" si="55"/>
        <v>746.91</v>
      </c>
      <c r="M160" s="140"/>
      <c r="N160" s="140">
        <f t="shared" si="56"/>
        <v>746.91</v>
      </c>
      <c r="O160" s="140">
        <f t="shared" si="57"/>
        <v>746.91</v>
      </c>
      <c r="P160" s="140">
        <f t="shared" si="58"/>
        <v>746.91</v>
      </c>
      <c r="Q160" s="140">
        <f t="shared" si="59"/>
        <v>746.91</v>
      </c>
      <c r="R160" s="140">
        <f t="shared" si="59"/>
        <v>746.91</v>
      </c>
      <c r="S160" s="140"/>
      <c r="T160" s="140">
        <f t="shared" ref="T160:T178" si="60">L160</f>
        <v>746.91</v>
      </c>
      <c r="U160" s="141">
        <f t="shared" si="34"/>
        <v>149.38200000000001</v>
      </c>
      <c r="V160" s="142">
        <f t="shared" si="35"/>
        <v>896.29199999999992</v>
      </c>
      <c r="W160" s="143">
        <v>1030.74</v>
      </c>
    </row>
    <row r="161" spans="1:23" ht="53.25" customHeight="1" x14ac:dyDescent="0.3">
      <c r="A161" s="169" t="s">
        <v>1168</v>
      </c>
      <c r="B161" s="135" t="s">
        <v>1169</v>
      </c>
      <c r="C161" s="136" t="s">
        <v>1170</v>
      </c>
      <c r="D161" s="137">
        <v>9401710009</v>
      </c>
      <c r="E161" s="138" t="s">
        <v>1037</v>
      </c>
      <c r="F161" s="138"/>
      <c r="G161" s="140">
        <v>750.05</v>
      </c>
      <c r="H161" s="140">
        <v>765.05</v>
      </c>
      <c r="I161" s="140">
        <f t="shared" si="53"/>
        <v>765.05</v>
      </c>
      <c r="J161" s="140">
        <f t="shared" si="45"/>
        <v>780.35</v>
      </c>
      <c r="K161" s="140">
        <f t="shared" si="55"/>
        <v>780.35</v>
      </c>
      <c r="L161" s="140">
        <f t="shared" si="55"/>
        <v>780.35</v>
      </c>
      <c r="M161" s="140"/>
      <c r="N161" s="140">
        <f t="shared" si="56"/>
        <v>780.35</v>
      </c>
      <c r="O161" s="140">
        <f t="shared" si="57"/>
        <v>780.35</v>
      </c>
      <c r="P161" s="140">
        <f t="shared" si="58"/>
        <v>780.35</v>
      </c>
      <c r="Q161" s="140">
        <f t="shared" si="59"/>
        <v>780.35</v>
      </c>
      <c r="R161" s="140">
        <f t="shared" si="59"/>
        <v>780.35</v>
      </c>
      <c r="S161" s="140"/>
      <c r="T161" s="140">
        <f t="shared" si="60"/>
        <v>780.35</v>
      </c>
      <c r="U161" s="141">
        <f t="shared" si="34"/>
        <v>156.07000000000002</v>
      </c>
      <c r="V161" s="142">
        <f t="shared" si="35"/>
        <v>936.42000000000007</v>
      </c>
      <c r="W161" s="143">
        <v>1076.8800000000001</v>
      </c>
    </row>
    <row r="162" spans="1:23" ht="50.25" customHeight="1" x14ac:dyDescent="0.3">
      <c r="A162" s="169" t="s">
        <v>1171</v>
      </c>
      <c r="B162" s="135" t="s">
        <v>1172</v>
      </c>
      <c r="C162" s="136" t="s">
        <v>1173</v>
      </c>
      <c r="D162" s="137">
        <v>9401710009</v>
      </c>
      <c r="E162" s="138" t="s">
        <v>1037</v>
      </c>
      <c r="F162" s="138"/>
      <c r="G162" s="140">
        <v>750.05</v>
      </c>
      <c r="H162" s="140">
        <v>765.05</v>
      </c>
      <c r="I162" s="140">
        <f t="shared" si="53"/>
        <v>765.05</v>
      </c>
      <c r="J162" s="140">
        <f t="shared" si="45"/>
        <v>780.35</v>
      </c>
      <c r="K162" s="140">
        <f t="shared" si="55"/>
        <v>780.35</v>
      </c>
      <c r="L162" s="140">
        <f t="shared" si="55"/>
        <v>780.35</v>
      </c>
      <c r="M162" s="140"/>
      <c r="N162" s="140">
        <f t="shared" si="56"/>
        <v>780.35</v>
      </c>
      <c r="O162" s="140">
        <f t="shared" si="57"/>
        <v>780.35</v>
      </c>
      <c r="P162" s="140">
        <f t="shared" si="58"/>
        <v>780.35</v>
      </c>
      <c r="Q162" s="140">
        <f t="shared" si="59"/>
        <v>780.35</v>
      </c>
      <c r="R162" s="140">
        <f t="shared" si="59"/>
        <v>780.35</v>
      </c>
      <c r="S162" s="140"/>
      <c r="T162" s="140">
        <f t="shared" si="60"/>
        <v>780.35</v>
      </c>
      <c r="U162" s="141">
        <f t="shared" si="34"/>
        <v>156.07000000000002</v>
      </c>
      <c r="V162" s="142">
        <f t="shared" si="35"/>
        <v>936.42000000000007</v>
      </c>
      <c r="W162" s="143">
        <v>1076.8800000000001</v>
      </c>
    </row>
    <row r="163" spans="1:23" ht="33.75" customHeight="1" x14ac:dyDescent="0.3">
      <c r="A163" s="169" t="s">
        <v>1174</v>
      </c>
      <c r="B163" s="135" t="s">
        <v>1175</v>
      </c>
      <c r="C163" s="148" t="s">
        <v>1176</v>
      </c>
      <c r="D163" s="137">
        <v>9401710009</v>
      </c>
      <c r="E163" s="138" t="s">
        <v>1037</v>
      </c>
      <c r="F163" s="138"/>
      <c r="G163" s="140">
        <v>750.05</v>
      </c>
      <c r="H163" s="140">
        <v>765.05</v>
      </c>
      <c r="I163" s="140">
        <f t="shared" si="53"/>
        <v>765.05</v>
      </c>
      <c r="J163" s="140">
        <f t="shared" si="45"/>
        <v>780.35</v>
      </c>
      <c r="K163" s="140">
        <f t="shared" si="55"/>
        <v>780.35</v>
      </c>
      <c r="L163" s="140">
        <f t="shared" si="55"/>
        <v>780.35</v>
      </c>
      <c r="M163" s="140"/>
      <c r="N163" s="140">
        <f t="shared" si="56"/>
        <v>780.35</v>
      </c>
      <c r="O163" s="140">
        <f t="shared" si="57"/>
        <v>780.35</v>
      </c>
      <c r="P163" s="140">
        <f t="shared" si="58"/>
        <v>780.35</v>
      </c>
      <c r="Q163" s="140">
        <f t="shared" si="59"/>
        <v>780.35</v>
      </c>
      <c r="R163" s="140">
        <f t="shared" si="59"/>
        <v>780.35</v>
      </c>
      <c r="S163" s="140"/>
      <c r="T163" s="140">
        <f t="shared" si="60"/>
        <v>780.35</v>
      </c>
      <c r="U163" s="141">
        <f t="shared" si="34"/>
        <v>156.07000000000002</v>
      </c>
      <c r="V163" s="142">
        <f t="shared" si="35"/>
        <v>936.42000000000007</v>
      </c>
      <c r="W163" s="143">
        <v>1076.8800000000001</v>
      </c>
    </row>
    <row r="164" spans="1:23" ht="25.5" customHeight="1" x14ac:dyDescent="0.3">
      <c r="A164" s="166" t="s">
        <v>1177</v>
      </c>
      <c r="B164" s="135" t="s">
        <v>1178</v>
      </c>
      <c r="C164" s="136" t="s">
        <v>1179</v>
      </c>
      <c r="D164" s="137">
        <v>9401710009</v>
      </c>
      <c r="E164" s="138" t="s">
        <v>1037</v>
      </c>
      <c r="F164" s="138"/>
      <c r="G164" s="140">
        <v>690.41</v>
      </c>
      <c r="H164" s="140">
        <v>704.22</v>
      </c>
      <c r="I164" s="140">
        <f t="shared" si="53"/>
        <v>704.22</v>
      </c>
      <c r="J164" s="140">
        <v>783.75</v>
      </c>
      <c r="K164" s="140">
        <v>783.75</v>
      </c>
      <c r="L164" s="140">
        <v>783.75</v>
      </c>
      <c r="M164" s="140"/>
      <c r="N164" s="140">
        <f t="shared" si="56"/>
        <v>783.75</v>
      </c>
      <c r="O164" s="140">
        <f t="shared" si="57"/>
        <v>783.75</v>
      </c>
      <c r="P164" s="140">
        <f t="shared" si="58"/>
        <v>783.75</v>
      </c>
      <c r="Q164" s="140">
        <f t="shared" si="59"/>
        <v>783.75</v>
      </c>
      <c r="R164" s="140">
        <f t="shared" si="59"/>
        <v>783.75</v>
      </c>
      <c r="S164" s="140"/>
      <c r="T164" s="140">
        <f t="shared" si="60"/>
        <v>783.75</v>
      </c>
      <c r="U164" s="141">
        <f t="shared" si="34"/>
        <v>156.75</v>
      </c>
      <c r="V164" s="142">
        <f t="shared" si="35"/>
        <v>940.5</v>
      </c>
      <c r="W164" s="143">
        <v>1081.58</v>
      </c>
    </row>
    <row r="165" spans="1:23" ht="38.25" customHeight="1" x14ac:dyDescent="0.3">
      <c r="A165" s="169" t="s">
        <v>1180</v>
      </c>
      <c r="B165" s="135" t="s">
        <v>1181</v>
      </c>
      <c r="C165" s="136" t="s">
        <v>1182</v>
      </c>
      <c r="D165" s="137">
        <v>9401710009</v>
      </c>
      <c r="E165" s="138" t="s">
        <v>1037</v>
      </c>
      <c r="F165" s="138"/>
      <c r="G165" s="140">
        <v>668.65</v>
      </c>
      <c r="H165" s="140">
        <v>682.02</v>
      </c>
      <c r="I165" s="140"/>
      <c r="J165" s="140">
        <v>789.45</v>
      </c>
      <c r="K165" s="140">
        <v>789.45</v>
      </c>
      <c r="L165" s="140">
        <v>789.45</v>
      </c>
      <c r="M165" s="140"/>
      <c r="N165" s="140">
        <f t="shared" si="56"/>
        <v>789.45</v>
      </c>
      <c r="O165" s="140">
        <f t="shared" si="57"/>
        <v>789.45</v>
      </c>
      <c r="P165" s="140">
        <f t="shared" si="58"/>
        <v>789.45</v>
      </c>
      <c r="Q165" s="140">
        <f t="shared" si="59"/>
        <v>789.45</v>
      </c>
      <c r="R165" s="140">
        <f t="shared" si="59"/>
        <v>789.45</v>
      </c>
      <c r="S165" s="140"/>
      <c r="T165" s="140">
        <f t="shared" si="60"/>
        <v>789.45</v>
      </c>
      <c r="U165" s="141">
        <f t="shared" si="34"/>
        <v>157.89000000000001</v>
      </c>
      <c r="V165" s="142">
        <f t="shared" si="35"/>
        <v>947.34</v>
      </c>
      <c r="W165" s="143">
        <v>1089.44</v>
      </c>
    </row>
    <row r="166" spans="1:23" ht="29.25" customHeight="1" x14ac:dyDescent="0.3">
      <c r="A166" s="169" t="s">
        <v>1183</v>
      </c>
      <c r="B166" s="135" t="s">
        <v>1184</v>
      </c>
      <c r="C166" s="136" t="s">
        <v>1161</v>
      </c>
      <c r="D166" s="137"/>
      <c r="E166" s="138"/>
      <c r="F166" s="138"/>
      <c r="G166" s="140">
        <v>771.11</v>
      </c>
      <c r="H166" s="140">
        <v>786.53</v>
      </c>
      <c r="I166" s="140">
        <f t="shared" si="53"/>
        <v>786.53</v>
      </c>
      <c r="J166" s="140">
        <f t="shared" si="45"/>
        <v>802.26</v>
      </c>
      <c r="K166" s="140">
        <f t="shared" ref="K166:L177" si="61">ROUND((H166*1.02),2)</f>
        <v>802.26</v>
      </c>
      <c r="L166" s="140">
        <f>ROUND((I166*1.02),2)</f>
        <v>802.26</v>
      </c>
      <c r="M166" s="140"/>
      <c r="N166" s="140">
        <f t="shared" si="56"/>
        <v>802.26</v>
      </c>
      <c r="O166" s="140">
        <f t="shared" si="57"/>
        <v>802.26</v>
      </c>
      <c r="P166" s="140">
        <f t="shared" si="58"/>
        <v>802.26</v>
      </c>
      <c r="Q166" s="140">
        <f t="shared" si="59"/>
        <v>802.26</v>
      </c>
      <c r="R166" s="140">
        <f t="shared" si="59"/>
        <v>802.26</v>
      </c>
      <c r="S166" s="140"/>
      <c r="T166" s="140">
        <f t="shared" si="60"/>
        <v>802.26</v>
      </c>
      <c r="U166" s="141">
        <f t="shared" si="34"/>
        <v>160.452</v>
      </c>
      <c r="V166" s="142">
        <f t="shared" si="35"/>
        <v>962.71199999999999</v>
      </c>
      <c r="W166" s="143">
        <v>1107.1199999999999</v>
      </c>
    </row>
    <row r="167" spans="1:23" ht="27" customHeight="1" x14ac:dyDescent="0.3">
      <c r="A167" s="166" t="s">
        <v>1185</v>
      </c>
      <c r="B167" s="144" t="s">
        <v>1186</v>
      </c>
      <c r="C167" s="136" t="s">
        <v>120</v>
      </c>
      <c r="D167" s="137">
        <v>9401710009</v>
      </c>
      <c r="E167" s="138" t="s">
        <v>1037</v>
      </c>
      <c r="F167" s="138"/>
      <c r="G167" s="140">
        <v>791.34</v>
      </c>
      <c r="H167" s="140">
        <v>807.15</v>
      </c>
      <c r="I167" s="140">
        <f t="shared" si="53"/>
        <v>807.15</v>
      </c>
      <c r="J167" s="140">
        <f t="shared" si="45"/>
        <v>823.29</v>
      </c>
      <c r="K167" s="140">
        <f t="shared" si="61"/>
        <v>823.29</v>
      </c>
      <c r="L167" s="140">
        <f>ROUND((I167*1.02),2)</f>
        <v>823.29</v>
      </c>
      <c r="M167" s="140"/>
      <c r="N167" s="140">
        <f t="shared" si="56"/>
        <v>823.29</v>
      </c>
      <c r="O167" s="140">
        <f t="shared" si="57"/>
        <v>823.29</v>
      </c>
      <c r="P167" s="140">
        <f t="shared" si="58"/>
        <v>823.29</v>
      </c>
      <c r="Q167" s="140">
        <f t="shared" si="59"/>
        <v>823.29</v>
      </c>
      <c r="R167" s="140">
        <f t="shared" si="59"/>
        <v>823.29</v>
      </c>
      <c r="S167" s="140"/>
      <c r="T167" s="140">
        <f t="shared" si="60"/>
        <v>823.29</v>
      </c>
      <c r="U167" s="141">
        <f t="shared" si="34"/>
        <v>164.65800000000002</v>
      </c>
      <c r="V167" s="142">
        <f t="shared" si="35"/>
        <v>987.94799999999998</v>
      </c>
      <c r="W167" s="143">
        <v>1136.1400000000001</v>
      </c>
    </row>
    <row r="168" spans="1:23" ht="31.5" customHeight="1" x14ac:dyDescent="0.3">
      <c r="A168" s="169" t="s">
        <v>1187</v>
      </c>
      <c r="B168" s="135" t="s">
        <v>1188</v>
      </c>
      <c r="C168" s="136" t="s">
        <v>1189</v>
      </c>
      <c r="D168" s="137">
        <v>9401710009</v>
      </c>
      <c r="E168" s="138" t="s">
        <v>1037</v>
      </c>
      <c r="F168" s="138"/>
      <c r="G168" s="140">
        <v>800.38</v>
      </c>
      <c r="H168" s="140">
        <v>816.39</v>
      </c>
      <c r="I168" s="140">
        <f t="shared" si="53"/>
        <v>816.39</v>
      </c>
      <c r="J168" s="140">
        <f t="shared" si="45"/>
        <v>832.72</v>
      </c>
      <c r="K168" s="140">
        <f t="shared" si="61"/>
        <v>832.72</v>
      </c>
      <c r="L168" s="140">
        <f>ROUND((I168*1.02),2)</f>
        <v>832.72</v>
      </c>
      <c r="M168" s="140"/>
      <c r="N168" s="140">
        <f t="shared" si="56"/>
        <v>832.72</v>
      </c>
      <c r="O168" s="140">
        <f t="shared" si="57"/>
        <v>832.72</v>
      </c>
      <c r="P168" s="140">
        <f t="shared" si="58"/>
        <v>832.72</v>
      </c>
      <c r="Q168" s="140">
        <f t="shared" si="59"/>
        <v>832.72</v>
      </c>
      <c r="R168" s="140">
        <f t="shared" si="59"/>
        <v>832.72</v>
      </c>
      <c r="S168" s="140"/>
      <c r="T168" s="140">
        <f t="shared" si="60"/>
        <v>832.72</v>
      </c>
      <c r="U168" s="141">
        <f t="shared" si="34"/>
        <v>166.54400000000001</v>
      </c>
      <c r="V168" s="142">
        <f t="shared" si="35"/>
        <v>999.26400000000001</v>
      </c>
      <c r="W168" s="143">
        <v>1149.1500000000001</v>
      </c>
    </row>
    <row r="169" spans="1:23" ht="34.5" customHeight="1" x14ac:dyDescent="0.3">
      <c r="A169" s="169" t="s">
        <v>1190</v>
      </c>
      <c r="B169" s="135" t="s">
        <v>1191</v>
      </c>
      <c r="C169" s="136" t="s">
        <v>1192</v>
      </c>
      <c r="D169" s="137">
        <v>9401710009</v>
      </c>
      <c r="E169" s="138" t="s">
        <v>1037</v>
      </c>
      <c r="F169" s="138"/>
      <c r="G169" s="140">
        <v>800.38</v>
      </c>
      <c r="H169" s="140">
        <v>816.39</v>
      </c>
      <c r="I169" s="140">
        <f t="shared" si="53"/>
        <v>816.39</v>
      </c>
      <c r="J169" s="140">
        <f t="shared" si="45"/>
        <v>832.72</v>
      </c>
      <c r="K169" s="140">
        <f t="shared" si="61"/>
        <v>832.72</v>
      </c>
      <c r="L169" s="140">
        <f>ROUND((I169*1.02),2)</f>
        <v>832.72</v>
      </c>
      <c r="M169" s="140"/>
      <c r="N169" s="140">
        <f t="shared" si="56"/>
        <v>832.72</v>
      </c>
      <c r="O169" s="140">
        <f t="shared" si="57"/>
        <v>832.72</v>
      </c>
      <c r="P169" s="140">
        <f t="shared" si="58"/>
        <v>832.72</v>
      </c>
      <c r="Q169" s="140">
        <f t="shared" si="59"/>
        <v>832.72</v>
      </c>
      <c r="R169" s="140">
        <f t="shared" si="59"/>
        <v>832.72</v>
      </c>
      <c r="S169" s="140"/>
      <c r="T169" s="140">
        <f t="shared" si="60"/>
        <v>832.72</v>
      </c>
      <c r="U169" s="141">
        <f t="shared" si="34"/>
        <v>166.54400000000001</v>
      </c>
      <c r="V169" s="142">
        <f t="shared" si="35"/>
        <v>999.26400000000001</v>
      </c>
      <c r="W169" s="143">
        <v>1149.1500000000001</v>
      </c>
    </row>
    <row r="170" spans="1:23" ht="28.5" customHeight="1" x14ac:dyDescent="0.3">
      <c r="A170" s="169" t="s">
        <v>1187</v>
      </c>
      <c r="B170" s="135" t="s">
        <v>1193</v>
      </c>
      <c r="C170" s="136" t="s">
        <v>1189</v>
      </c>
      <c r="D170" s="137"/>
      <c r="E170" s="138" t="s">
        <v>1037</v>
      </c>
      <c r="F170" s="138"/>
      <c r="G170" s="140"/>
      <c r="H170" s="140"/>
      <c r="I170" s="140"/>
      <c r="J170" s="140"/>
      <c r="K170" s="140" t="s">
        <v>1194</v>
      </c>
      <c r="L170" s="140">
        <v>840.88</v>
      </c>
      <c r="M170" s="140"/>
      <c r="N170" s="140">
        <v>840.88</v>
      </c>
      <c r="O170" s="140" t="str">
        <f t="shared" si="57"/>
        <v>нов ассортимент</v>
      </c>
      <c r="P170" s="140">
        <v>840.88</v>
      </c>
      <c r="Q170" s="140" t="str">
        <f t="shared" si="59"/>
        <v>нов ассортимент</v>
      </c>
      <c r="R170" s="140">
        <f t="shared" si="59"/>
        <v>840.88</v>
      </c>
      <c r="S170" s="140"/>
      <c r="T170" s="140">
        <f t="shared" si="60"/>
        <v>840.88</v>
      </c>
      <c r="U170" s="141">
        <f t="shared" si="34"/>
        <v>168.17600000000002</v>
      </c>
      <c r="V170" s="142">
        <f t="shared" si="35"/>
        <v>1009.056</v>
      </c>
      <c r="W170" s="143">
        <v>1160.4100000000001</v>
      </c>
    </row>
    <row r="171" spans="1:23" ht="24" customHeight="1" x14ac:dyDescent="0.3">
      <c r="A171" s="169" t="s">
        <v>1195</v>
      </c>
      <c r="B171" s="135" t="s">
        <v>1196</v>
      </c>
      <c r="C171" s="136" t="s">
        <v>1197</v>
      </c>
      <c r="D171" s="137">
        <v>9401710009</v>
      </c>
      <c r="E171" s="138" t="s">
        <v>1037</v>
      </c>
      <c r="F171" s="138"/>
      <c r="G171" s="140">
        <v>822.81</v>
      </c>
      <c r="H171" s="140">
        <v>839.27</v>
      </c>
      <c r="I171" s="140">
        <f t="shared" si="53"/>
        <v>839.27</v>
      </c>
      <c r="J171" s="140">
        <f t="shared" ref="J171:J188" si="62">ROUND((H171*1.02),2)</f>
        <v>856.06</v>
      </c>
      <c r="K171" s="140">
        <f t="shared" si="61"/>
        <v>856.06</v>
      </c>
      <c r="L171" s="140">
        <f t="shared" si="61"/>
        <v>856.06</v>
      </c>
      <c r="M171" s="140"/>
      <c r="N171" s="140">
        <f t="shared" si="56"/>
        <v>856.06</v>
      </c>
      <c r="O171" s="140">
        <f t="shared" si="57"/>
        <v>856.06</v>
      </c>
      <c r="P171" s="140">
        <f t="shared" si="58"/>
        <v>856.06</v>
      </c>
      <c r="Q171" s="140">
        <f t="shared" si="59"/>
        <v>856.06</v>
      </c>
      <c r="R171" s="140">
        <f t="shared" si="59"/>
        <v>856.06</v>
      </c>
      <c r="S171" s="140"/>
      <c r="T171" s="140">
        <f t="shared" si="60"/>
        <v>856.06</v>
      </c>
      <c r="U171" s="141">
        <f t="shared" si="34"/>
        <v>171.21199999999999</v>
      </c>
      <c r="V171" s="142">
        <f t="shared" si="35"/>
        <v>1027.2719999999999</v>
      </c>
      <c r="W171" s="143">
        <v>1181.3599999999999</v>
      </c>
    </row>
    <row r="172" spans="1:23" ht="22.5" customHeight="1" x14ac:dyDescent="0.3">
      <c r="A172" s="166" t="s">
        <v>1198</v>
      </c>
      <c r="B172" s="135" t="s">
        <v>1199</v>
      </c>
      <c r="C172" s="136" t="s">
        <v>1200</v>
      </c>
      <c r="D172" s="137">
        <v>9401710009</v>
      </c>
      <c r="E172" s="138" t="s">
        <v>1037</v>
      </c>
      <c r="F172" s="138"/>
      <c r="G172" s="140">
        <v>849.59</v>
      </c>
      <c r="H172" s="140">
        <v>866.57</v>
      </c>
      <c r="I172" s="140">
        <f t="shared" si="53"/>
        <v>866.57</v>
      </c>
      <c r="J172" s="140">
        <f t="shared" si="62"/>
        <v>883.9</v>
      </c>
      <c r="K172" s="140">
        <f t="shared" si="61"/>
        <v>883.9</v>
      </c>
      <c r="L172" s="140">
        <f t="shared" si="61"/>
        <v>883.9</v>
      </c>
      <c r="M172" s="140"/>
      <c r="N172" s="140">
        <f t="shared" si="56"/>
        <v>883.9</v>
      </c>
      <c r="O172" s="140">
        <f t="shared" si="57"/>
        <v>883.9</v>
      </c>
      <c r="P172" s="140">
        <f t="shared" si="58"/>
        <v>883.9</v>
      </c>
      <c r="Q172" s="140">
        <f t="shared" ref="Q172:R183" si="63">K172</f>
        <v>883.9</v>
      </c>
      <c r="R172" s="140">
        <f t="shared" si="63"/>
        <v>883.9</v>
      </c>
      <c r="S172" s="140"/>
      <c r="T172" s="140">
        <f t="shared" si="60"/>
        <v>883.9</v>
      </c>
      <c r="U172" s="141">
        <f t="shared" si="34"/>
        <v>176.78</v>
      </c>
      <c r="V172" s="142">
        <f t="shared" si="35"/>
        <v>1060.68</v>
      </c>
      <c r="W172" s="143">
        <v>1219.78</v>
      </c>
    </row>
    <row r="173" spans="1:23" ht="25.5" customHeight="1" x14ac:dyDescent="0.3">
      <c r="A173" s="169" t="s">
        <v>1201</v>
      </c>
      <c r="B173" s="135" t="s">
        <v>1202</v>
      </c>
      <c r="C173" s="136" t="s">
        <v>152</v>
      </c>
      <c r="D173" s="137">
        <v>9401710009</v>
      </c>
      <c r="E173" s="138" t="s">
        <v>1037</v>
      </c>
      <c r="F173" s="138"/>
      <c r="G173" s="140">
        <v>859.12</v>
      </c>
      <c r="H173" s="140">
        <v>876.3</v>
      </c>
      <c r="I173" s="140">
        <f t="shared" si="53"/>
        <v>876.3</v>
      </c>
      <c r="J173" s="140">
        <f t="shared" si="62"/>
        <v>893.83</v>
      </c>
      <c r="K173" s="140">
        <f t="shared" si="61"/>
        <v>893.83</v>
      </c>
      <c r="L173" s="140">
        <f t="shared" si="61"/>
        <v>893.83</v>
      </c>
      <c r="M173" s="140"/>
      <c r="N173" s="140">
        <f t="shared" si="56"/>
        <v>893.83</v>
      </c>
      <c r="O173" s="140">
        <f t="shared" si="57"/>
        <v>893.83</v>
      </c>
      <c r="P173" s="140">
        <f t="shared" si="58"/>
        <v>893.83</v>
      </c>
      <c r="Q173" s="140">
        <f t="shared" si="63"/>
        <v>893.83</v>
      </c>
      <c r="R173" s="140">
        <f t="shared" si="63"/>
        <v>893.83</v>
      </c>
      <c r="S173" s="140"/>
      <c r="T173" s="140">
        <f t="shared" si="60"/>
        <v>893.83</v>
      </c>
      <c r="U173" s="141">
        <f t="shared" si="34"/>
        <v>178.76600000000002</v>
      </c>
      <c r="V173" s="142">
        <f t="shared" si="35"/>
        <v>1072.596</v>
      </c>
      <c r="W173" s="143">
        <v>1233.49</v>
      </c>
    </row>
    <row r="174" spans="1:23" ht="32.25" customHeight="1" x14ac:dyDescent="0.3">
      <c r="A174" s="169" t="s">
        <v>1203</v>
      </c>
      <c r="B174" s="135" t="s">
        <v>1204</v>
      </c>
      <c r="C174" s="136" t="s">
        <v>1205</v>
      </c>
      <c r="D174" s="137">
        <v>9401710009</v>
      </c>
      <c r="E174" s="138" t="s">
        <v>1037</v>
      </c>
      <c r="F174" s="138"/>
      <c r="G174" s="140">
        <v>859.12</v>
      </c>
      <c r="H174" s="140">
        <v>876.3</v>
      </c>
      <c r="I174" s="140">
        <f t="shared" si="53"/>
        <v>876.3</v>
      </c>
      <c r="J174" s="140">
        <f t="shared" si="62"/>
        <v>893.83</v>
      </c>
      <c r="K174" s="140">
        <f t="shared" si="61"/>
        <v>893.83</v>
      </c>
      <c r="L174" s="140">
        <f t="shared" si="61"/>
        <v>893.83</v>
      </c>
      <c r="M174" s="140"/>
      <c r="N174" s="140">
        <f t="shared" si="56"/>
        <v>893.83</v>
      </c>
      <c r="O174" s="140">
        <f t="shared" si="57"/>
        <v>893.83</v>
      </c>
      <c r="P174" s="140">
        <f t="shared" si="58"/>
        <v>893.83</v>
      </c>
      <c r="Q174" s="140">
        <f t="shared" si="63"/>
        <v>893.83</v>
      </c>
      <c r="R174" s="140">
        <f t="shared" si="63"/>
        <v>893.83</v>
      </c>
      <c r="S174" s="140"/>
      <c r="T174" s="140">
        <f t="shared" si="60"/>
        <v>893.83</v>
      </c>
      <c r="U174" s="141">
        <f t="shared" si="34"/>
        <v>178.76600000000002</v>
      </c>
      <c r="V174" s="142">
        <f t="shared" si="35"/>
        <v>1072.596</v>
      </c>
      <c r="W174" s="143">
        <v>1233.49</v>
      </c>
    </row>
    <row r="175" spans="1:23" ht="27" customHeight="1" x14ac:dyDescent="0.3">
      <c r="A175" s="166" t="s">
        <v>1198</v>
      </c>
      <c r="B175" s="135" t="s">
        <v>1206</v>
      </c>
      <c r="C175" s="136" t="s">
        <v>1200</v>
      </c>
      <c r="D175" s="137">
        <v>9401710009</v>
      </c>
      <c r="E175" s="138" t="s">
        <v>1037</v>
      </c>
      <c r="F175" s="138"/>
      <c r="G175" s="140">
        <v>866.11</v>
      </c>
      <c r="H175" s="140">
        <v>883.43</v>
      </c>
      <c r="I175" s="140">
        <f t="shared" si="53"/>
        <v>883.43</v>
      </c>
      <c r="J175" s="140">
        <f t="shared" si="62"/>
        <v>901.1</v>
      </c>
      <c r="K175" s="140">
        <f t="shared" si="61"/>
        <v>901.1</v>
      </c>
      <c r="L175" s="140">
        <f t="shared" si="61"/>
        <v>901.1</v>
      </c>
      <c r="M175" s="140"/>
      <c r="N175" s="140">
        <f t="shared" si="56"/>
        <v>901.1</v>
      </c>
      <c r="O175" s="140">
        <f t="shared" si="57"/>
        <v>901.1</v>
      </c>
      <c r="P175" s="140">
        <f t="shared" si="58"/>
        <v>901.1</v>
      </c>
      <c r="Q175" s="140">
        <f t="shared" si="63"/>
        <v>901.1</v>
      </c>
      <c r="R175" s="140">
        <f t="shared" si="63"/>
        <v>901.1</v>
      </c>
      <c r="S175" s="140"/>
      <c r="T175" s="140">
        <f t="shared" si="60"/>
        <v>901.1</v>
      </c>
      <c r="U175" s="141">
        <f t="shared" si="34"/>
        <v>180.22000000000003</v>
      </c>
      <c r="V175" s="142">
        <f t="shared" si="35"/>
        <v>1081.3200000000002</v>
      </c>
      <c r="W175" s="143">
        <v>1243.52</v>
      </c>
    </row>
    <row r="176" spans="1:23" ht="51.75" customHeight="1" x14ac:dyDescent="0.3">
      <c r="A176" s="169" t="s">
        <v>1207</v>
      </c>
      <c r="B176" s="135" t="s">
        <v>1208</v>
      </c>
      <c r="C176" s="136" t="s">
        <v>1209</v>
      </c>
      <c r="D176" s="137">
        <v>9401710009</v>
      </c>
      <c r="E176" s="138" t="s">
        <v>1037</v>
      </c>
      <c r="F176" s="138"/>
      <c r="G176" s="140">
        <v>905.16</v>
      </c>
      <c r="H176" s="140">
        <v>923.26</v>
      </c>
      <c r="I176" s="140">
        <f t="shared" si="53"/>
        <v>923.26</v>
      </c>
      <c r="J176" s="140">
        <f t="shared" si="62"/>
        <v>941.73</v>
      </c>
      <c r="K176" s="140">
        <f t="shared" si="61"/>
        <v>941.73</v>
      </c>
      <c r="L176" s="140">
        <f t="shared" si="61"/>
        <v>941.73</v>
      </c>
      <c r="M176" s="140"/>
      <c r="N176" s="140">
        <f t="shared" si="56"/>
        <v>941.73</v>
      </c>
      <c r="O176" s="140">
        <f t="shared" si="57"/>
        <v>941.73</v>
      </c>
      <c r="P176" s="140">
        <f t="shared" si="58"/>
        <v>941.73</v>
      </c>
      <c r="Q176" s="140">
        <f t="shared" si="63"/>
        <v>941.73</v>
      </c>
      <c r="R176" s="140">
        <f t="shared" si="63"/>
        <v>941.73</v>
      </c>
      <c r="S176" s="140"/>
      <c r="T176" s="140">
        <f t="shared" si="60"/>
        <v>941.73</v>
      </c>
      <c r="U176" s="141">
        <f t="shared" si="34"/>
        <v>188.346</v>
      </c>
      <c r="V176" s="142">
        <f t="shared" si="35"/>
        <v>1130.076</v>
      </c>
      <c r="W176" s="143">
        <v>1299.5899999999999</v>
      </c>
    </row>
    <row r="177" spans="1:23" ht="27" customHeight="1" x14ac:dyDescent="0.3">
      <c r="A177" s="169" t="s">
        <v>1210</v>
      </c>
      <c r="B177" s="135" t="s">
        <v>1211</v>
      </c>
      <c r="C177" s="136" t="s">
        <v>1212</v>
      </c>
      <c r="D177" s="137">
        <v>9401710009</v>
      </c>
      <c r="E177" s="138" t="s">
        <v>1037</v>
      </c>
      <c r="F177" s="138"/>
      <c r="G177" s="140">
        <v>905.16</v>
      </c>
      <c r="H177" s="140">
        <v>923.26</v>
      </c>
      <c r="I177" s="140">
        <f t="shared" si="53"/>
        <v>923.26</v>
      </c>
      <c r="J177" s="140">
        <f t="shared" si="62"/>
        <v>941.73</v>
      </c>
      <c r="K177" s="140">
        <f t="shared" si="61"/>
        <v>941.73</v>
      </c>
      <c r="L177" s="140">
        <f t="shared" si="61"/>
        <v>941.73</v>
      </c>
      <c r="M177" s="140"/>
      <c r="N177" s="140">
        <f t="shared" si="56"/>
        <v>941.73</v>
      </c>
      <c r="O177" s="140">
        <f t="shared" si="57"/>
        <v>941.73</v>
      </c>
      <c r="P177" s="140">
        <f t="shared" si="58"/>
        <v>941.73</v>
      </c>
      <c r="Q177" s="140">
        <f t="shared" si="63"/>
        <v>941.73</v>
      </c>
      <c r="R177" s="140">
        <f t="shared" si="63"/>
        <v>941.73</v>
      </c>
      <c r="S177" s="140"/>
      <c r="T177" s="140">
        <f t="shared" si="60"/>
        <v>941.73</v>
      </c>
      <c r="U177" s="141">
        <f t="shared" ref="U177:U221" si="64">T177*20%</f>
        <v>188.346</v>
      </c>
      <c r="V177" s="142">
        <f t="shared" ref="V177:V221" si="65">T177+U177</f>
        <v>1130.076</v>
      </c>
      <c r="W177" s="143">
        <v>1299.5899999999999</v>
      </c>
    </row>
    <row r="178" spans="1:23" ht="27" customHeight="1" x14ac:dyDescent="0.3">
      <c r="A178" s="166" t="s">
        <v>1213</v>
      </c>
      <c r="B178" s="144" t="s">
        <v>1214</v>
      </c>
      <c r="C178" s="136" t="s">
        <v>1215</v>
      </c>
      <c r="D178" s="137">
        <v>9401710009</v>
      </c>
      <c r="E178" s="138" t="s">
        <v>1037</v>
      </c>
      <c r="F178" s="138"/>
      <c r="G178" s="140">
        <v>791.34</v>
      </c>
      <c r="H178" s="140">
        <v>807.15</v>
      </c>
      <c r="I178" s="140">
        <f t="shared" si="53"/>
        <v>807.15</v>
      </c>
      <c r="J178" s="140">
        <v>948.44</v>
      </c>
      <c r="K178" s="140">
        <v>948.44</v>
      </c>
      <c r="L178" s="140">
        <v>948.44</v>
      </c>
      <c r="M178" s="140"/>
      <c r="N178" s="140">
        <f t="shared" si="56"/>
        <v>948.44</v>
      </c>
      <c r="O178" s="140">
        <f t="shared" si="57"/>
        <v>948.44</v>
      </c>
      <c r="P178" s="140">
        <f t="shared" si="58"/>
        <v>948.44</v>
      </c>
      <c r="Q178" s="140">
        <f t="shared" si="63"/>
        <v>948.44</v>
      </c>
      <c r="R178" s="140">
        <f t="shared" si="63"/>
        <v>948.44</v>
      </c>
      <c r="S178" s="140"/>
      <c r="T178" s="140">
        <f t="shared" si="60"/>
        <v>948.44</v>
      </c>
      <c r="U178" s="141">
        <f t="shared" si="64"/>
        <v>189.68800000000002</v>
      </c>
      <c r="V178" s="142">
        <f t="shared" si="65"/>
        <v>1138.1280000000002</v>
      </c>
      <c r="W178" s="143">
        <v>1308.8499999999999</v>
      </c>
    </row>
    <row r="179" spans="1:23" ht="31.5" hidden="1" customHeight="1" x14ac:dyDescent="0.3">
      <c r="A179" s="169" t="s">
        <v>1207</v>
      </c>
      <c r="B179" s="135" t="s">
        <v>1216</v>
      </c>
      <c r="C179" s="136" t="s">
        <v>1209</v>
      </c>
      <c r="D179" s="137">
        <v>9401710009</v>
      </c>
      <c r="E179" s="138" t="s">
        <v>1037</v>
      </c>
      <c r="F179" s="138"/>
      <c r="G179" s="140">
        <v>925.33</v>
      </c>
      <c r="H179" s="140">
        <f t="shared" ref="H179:H191" si="66">ROUND((G179*1.02),2)</f>
        <v>943.84</v>
      </c>
      <c r="I179" s="140">
        <f t="shared" si="53"/>
        <v>943.84</v>
      </c>
      <c r="J179" s="140">
        <f t="shared" ref="J179" si="67">ROUND((H179*1.02),2)</f>
        <v>962.72</v>
      </c>
      <c r="K179" s="140">
        <f t="shared" ref="K179:L188" si="68">ROUND((H179*1.02),2)</f>
        <v>962.72</v>
      </c>
      <c r="L179" s="140">
        <f t="shared" si="68"/>
        <v>962.72</v>
      </c>
      <c r="M179" s="140"/>
      <c r="N179" s="140">
        <f t="shared" si="56"/>
        <v>962.72</v>
      </c>
      <c r="O179" s="140">
        <f t="shared" si="57"/>
        <v>962.72</v>
      </c>
      <c r="P179" s="140">
        <v>957.61</v>
      </c>
      <c r="Q179" s="140">
        <v>957.61</v>
      </c>
      <c r="R179" s="140">
        <v>957.61</v>
      </c>
      <c r="S179" s="140"/>
      <c r="T179" s="140">
        <v>957.61</v>
      </c>
      <c r="U179" s="141">
        <f t="shared" si="64"/>
        <v>191.52200000000002</v>
      </c>
      <c r="V179" s="142">
        <f t="shared" si="65"/>
        <v>1149.1320000000001</v>
      </c>
      <c r="W179" s="143">
        <v>1321.5</v>
      </c>
    </row>
    <row r="180" spans="1:23" ht="48" customHeight="1" x14ac:dyDescent="0.3">
      <c r="A180" s="169" t="s">
        <v>1207</v>
      </c>
      <c r="B180" s="135" t="s">
        <v>1217</v>
      </c>
      <c r="C180" s="136" t="s">
        <v>1209</v>
      </c>
      <c r="D180" s="137">
        <v>9401710009</v>
      </c>
      <c r="E180" s="138" t="s">
        <v>1037</v>
      </c>
      <c r="F180" s="138"/>
      <c r="G180" s="140">
        <v>925.33</v>
      </c>
      <c r="H180" s="140">
        <f t="shared" si="66"/>
        <v>943.84</v>
      </c>
      <c r="I180" s="140">
        <f t="shared" si="53"/>
        <v>943.84</v>
      </c>
      <c r="J180" s="140">
        <f t="shared" si="62"/>
        <v>962.72</v>
      </c>
      <c r="K180" s="140">
        <f t="shared" si="68"/>
        <v>962.72</v>
      </c>
      <c r="L180" s="140">
        <f t="shared" si="68"/>
        <v>962.72</v>
      </c>
      <c r="M180" s="140"/>
      <c r="N180" s="140">
        <f t="shared" si="56"/>
        <v>962.72</v>
      </c>
      <c r="O180" s="140">
        <f t="shared" si="57"/>
        <v>962.72</v>
      </c>
      <c r="P180" s="140">
        <f t="shared" ref="P180:P188" si="69">K180</f>
        <v>962.72</v>
      </c>
      <c r="Q180" s="140">
        <f t="shared" ref="Q180:R188" si="70">K180</f>
        <v>962.72</v>
      </c>
      <c r="R180" s="140">
        <f t="shared" si="70"/>
        <v>962.72</v>
      </c>
      <c r="S180" s="140"/>
      <c r="T180" s="140">
        <f t="shared" ref="T180:T188" si="71">L180</f>
        <v>962.72</v>
      </c>
      <c r="U180" s="141">
        <f t="shared" si="64"/>
        <v>192.54400000000001</v>
      </c>
      <c r="V180" s="142">
        <f t="shared" si="65"/>
        <v>1155.2640000000001</v>
      </c>
      <c r="W180" s="143">
        <v>1328.55</v>
      </c>
    </row>
    <row r="181" spans="1:23" ht="23.25" customHeight="1" x14ac:dyDescent="0.3">
      <c r="A181" s="169" t="s">
        <v>1218</v>
      </c>
      <c r="B181" s="144" t="s">
        <v>280</v>
      </c>
      <c r="C181" s="136" t="s">
        <v>1219</v>
      </c>
      <c r="D181" s="137">
        <v>9401710009</v>
      </c>
      <c r="E181" s="138" t="s">
        <v>1037</v>
      </c>
      <c r="F181" s="138"/>
      <c r="G181" s="140">
        <v>1040.19</v>
      </c>
      <c r="H181" s="140">
        <f t="shared" si="66"/>
        <v>1060.99</v>
      </c>
      <c r="I181" s="140">
        <f t="shared" si="53"/>
        <v>1060.99</v>
      </c>
      <c r="J181" s="140">
        <f t="shared" si="62"/>
        <v>1082.21</v>
      </c>
      <c r="K181" s="140">
        <f t="shared" si="68"/>
        <v>1082.21</v>
      </c>
      <c r="L181" s="140">
        <f t="shared" si="68"/>
        <v>1082.21</v>
      </c>
      <c r="M181" s="140"/>
      <c r="N181" s="140">
        <f t="shared" si="56"/>
        <v>1082.21</v>
      </c>
      <c r="O181" s="140">
        <f t="shared" si="57"/>
        <v>1082.21</v>
      </c>
      <c r="P181" s="140">
        <f t="shared" si="69"/>
        <v>1082.21</v>
      </c>
      <c r="Q181" s="140">
        <f t="shared" si="70"/>
        <v>1082.21</v>
      </c>
      <c r="R181" s="140">
        <f t="shared" si="70"/>
        <v>1082.21</v>
      </c>
      <c r="S181" s="140"/>
      <c r="T181" s="140">
        <f t="shared" si="71"/>
        <v>1082.21</v>
      </c>
      <c r="U181" s="141">
        <f t="shared" si="64"/>
        <v>216.44200000000001</v>
      </c>
      <c r="V181" s="142">
        <f t="shared" si="65"/>
        <v>1298.652</v>
      </c>
      <c r="W181" s="143">
        <v>1493.45</v>
      </c>
    </row>
    <row r="182" spans="1:23" ht="23.25" customHeight="1" x14ac:dyDescent="0.3">
      <c r="A182" s="169" t="s">
        <v>1220</v>
      </c>
      <c r="B182" s="135" t="s">
        <v>282</v>
      </c>
      <c r="C182" s="136" t="s">
        <v>1221</v>
      </c>
      <c r="D182" s="137">
        <v>9401710009</v>
      </c>
      <c r="E182" s="138" t="s">
        <v>1037</v>
      </c>
      <c r="F182" s="138"/>
      <c r="G182" s="140">
        <v>1060.78</v>
      </c>
      <c r="H182" s="140">
        <f t="shared" si="66"/>
        <v>1082</v>
      </c>
      <c r="I182" s="140">
        <f t="shared" si="53"/>
        <v>1082</v>
      </c>
      <c r="J182" s="140">
        <f t="shared" si="62"/>
        <v>1103.6400000000001</v>
      </c>
      <c r="K182" s="140">
        <f t="shared" si="68"/>
        <v>1103.6400000000001</v>
      </c>
      <c r="L182" s="140">
        <f t="shared" si="68"/>
        <v>1103.6400000000001</v>
      </c>
      <c r="M182" s="140"/>
      <c r="N182" s="140">
        <f t="shared" si="56"/>
        <v>1103.6400000000001</v>
      </c>
      <c r="O182" s="140">
        <f t="shared" si="57"/>
        <v>1103.6400000000001</v>
      </c>
      <c r="P182" s="140">
        <f t="shared" si="69"/>
        <v>1103.6400000000001</v>
      </c>
      <c r="Q182" s="140">
        <f t="shared" si="70"/>
        <v>1103.6400000000001</v>
      </c>
      <c r="R182" s="140">
        <f t="shared" si="70"/>
        <v>1103.6400000000001</v>
      </c>
      <c r="S182" s="140"/>
      <c r="T182" s="140">
        <f t="shared" si="71"/>
        <v>1103.6400000000001</v>
      </c>
      <c r="U182" s="141">
        <f t="shared" si="64"/>
        <v>220.72800000000004</v>
      </c>
      <c r="V182" s="142">
        <f t="shared" si="65"/>
        <v>1324.3680000000002</v>
      </c>
      <c r="W182" s="143">
        <v>1523.02</v>
      </c>
    </row>
    <row r="183" spans="1:23" ht="27.75" customHeight="1" x14ac:dyDescent="0.3">
      <c r="A183" s="169" t="s">
        <v>1222</v>
      </c>
      <c r="B183" s="135" t="s">
        <v>1223</v>
      </c>
      <c r="C183" s="136" t="s">
        <v>1224</v>
      </c>
      <c r="D183" s="137">
        <v>9401710009</v>
      </c>
      <c r="E183" s="138" t="s">
        <v>1037</v>
      </c>
      <c r="F183" s="138"/>
      <c r="G183" s="140">
        <v>1158.1099999999999</v>
      </c>
      <c r="H183" s="140">
        <f>ROUND((G183*1.02),2)</f>
        <v>1181.27</v>
      </c>
      <c r="I183" s="140">
        <f>ROUND((H183*1),2)</f>
        <v>1181.27</v>
      </c>
      <c r="J183" s="140">
        <f>ROUND((H183*1.02),2)</f>
        <v>1204.9000000000001</v>
      </c>
      <c r="K183" s="140">
        <f>ROUND((H183*1.02),2)</f>
        <v>1204.9000000000001</v>
      </c>
      <c r="L183" s="140">
        <f>ROUND((I183*1.02),2)</f>
        <v>1204.9000000000001</v>
      </c>
      <c r="M183" s="140"/>
      <c r="N183" s="140">
        <f>K183</f>
        <v>1204.9000000000001</v>
      </c>
      <c r="O183" s="140">
        <f>K183</f>
        <v>1204.9000000000001</v>
      </c>
      <c r="P183" s="140">
        <f>K183</f>
        <v>1204.9000000000001</v>
      </c>
      <c r="Q183" s="140">
        <f>K183</f>
        <v>1204.9000000000001</v>
      </c>
      <c r="R183" s="140">
        <f>L183</f>
        <v>1204.9000000000001</v>
      </c>
      <c r="S183" s="140">
        <v>1084.4100000000001</v>
      </c>
      <c r="T183" s="172">
        <v>1084.4100000000001</v>
      </c>
      <c r="U183" s="141">
        <f>T183*20%</f>
        <v>216.88200000000003</v>
      </c>
      <c r="V183" s="142">
        <f>T183+U183</f>
        <v>1301.2920000000001</v>
      </c>
      <c r="W183" s="143">
        <v>1496.49</v>
      </c>
    </row>
    <row r="184" spans="1:23" ht="30.75" customHeight="1" x14ac:dyDescent="0.3">
      <c r="A184" s="169" t="s">
        <v>1222</v>
      </c>
      <c r="B184" s="135" t="s">
        <v>1225</v>
      </c>
      <c r="C184" s="136" t="s">
        <v>1224</v>
      </c>
      <c r="D184" s="137">
        <v>9401710009</v>
      </c>
      <c r="E184" s="138" t="s">
        <v>1037</v>
      </c>
      <c r="F184" s="138"/>
      <c r="G184" s="140">
        <v>1181.1300000000001</v>
      </c>
      <c r="H184" s="140">
        <f>ROUND((G184*1.02),2)</f>
        <v>1204.75</v>
      </c>
      <c r="I184" s="140">
        <f>ROUND((H184*1),2)</f>
        <v>1204.75</v>
      </c>
      <c r="J184" s="140">
        <f>ROUND((H184*1.02),2)</f>
        <v>1228.8499999999999</v>
      </c>
      <c r="K184" s="140">
        <f>ROUND((H184*1.02),2)</f>
        <v>1228.8499999999999</v>
      </c>
      <c r="L184" s="140">
        <f>ROUND((I184*1.02),2)</f>
        <v>1228.8499999999999</v>
      </c>
      <c r="M184" s="140"/>
      <c r="N184" s="140">
        <f>K184</f>
        <v>1228.8499999999999</v>
      </c>
      <c r="O184" s="140">
        <f>K184</f>
        <v>1228.8499999999999</v>
      </c>
      <c r="P184" s="140">
        <f>K184</f>
        <v>1228.8499999999999</v>
      </c>
      <c r="Q184" s="140">
        <f>K184</f>
        <v>1228.8499999999999</v>
      </c>
      <c r="R184" s="140">
        <f>L184</f>
        <v>1228.8499999999999</v>
      </c>
      <c r="S184" s="140">
        <v>1105.97</v>
      </c>
      <c r="T184" s="172">
        <v>1105.97</v>
      </c>
      <c r="U184" s="141">
        <f>T184*20%</f>
        <v>221.19400000000002</v>
      </c>
      <c r="V184" s="142">
        <f>T184+U184</f>
        <v>1327.164</v>
      </c>
      <c r="W184" s="143">
        <v>1526.24</v>
      </c>
    </row>
    <row r="185" spans="1:23" ht="48.75" customHeight="1" x14ac:dyDescent="0.3">
      <c r="A185" s="169" t="s">
        <v>1220</v>
      </c>
      <c r="B185" s="135" t="s">
        <v>1226</v>
      </c>
      <c r="C185" s="136" t="s">
        <v>1221</v>
      </c>
      <c r="D185" s="137">
        <v>9401710009</v>
      </c>
      <c r="E185" s="138" t="s">
        <v>1037</v>
      </c>
      <c r="F185" s="138"/>
      <c r="G185" s="140">
        <v>1145.58</v>
      </c>
      <c r="H185" s="140">
        <f t="shared" si="66"/>
        <v>1168.49</v>
      </c>
      <c r="I185" s="140">
        <f t="shared" ref="I185:I248" si="72">ROUND((H185*1),2)</f>
        <v>1168.49</v>
      </c>
      <c r="J185" s="140">
        <f t="shared" si="62"/>
        <v>1191.8599999999999</v>
      </c>
      <c r="K185" s="140">
        <f t="shared" si="68"/>
        <v>1191.8599999999999</v>
      </c>
      <c r="L185" s="140">
        <f t="shared" si="68"/>
        <v>1191.8599999999999</v>
      </c>
      <c r="M185" s="140"/>
      <c r="N185" s="140">
        <f t="shared" si="56"/>
        <v>1191.8599999999999</v>
      </c>
      <c r="O185" s="140">
        <f t="shared" si="57"/>
        <v>1191.8599999999999</v>
      </c>
      <c r="P185" s="140">
        <f t="shared" si="69"/>
        <v>1191.8599999999999</v>
      </c>
      <c r="Q185" s="140">
        <f t="shared" si="70"/>
        <v>1191.8599999999999</v>
      </c>
      <c r="R185" s="140">
        <f t="shared" si="70"/>
        <v>1191.8599999999999</v>
      </c>
      <c r="S185" s="140"/>
      <c r="T185" s="140">
        <f t="shared" si="71"/>
        <v>1191.8599999999999</v>
      </c>
      <c r="U185" s="141">
        <f t="shared" si="64"/>
        <v>238.37199999999999</v>
      </c>
      <c r="V185" s="142">
        <f t="shared" si="65"/>
        <v>1430.232</v>
      </c>
      <c r="W185" s="143">
        <v>1644.77</v>
      </c>
    </row>
    <row r="186" spans="1:23" s="3" customFormat="1" ht="25.5" hidden="1" customHeight="1" x14ac:dyDescent="0.3">
      <c r="A186" s="169" t="s">
        <v>1227</v>
      </c>
      <c r="B186" s="135" t="s">
        <v>1228</v>
      </c>
      <c r="C186" s="136" t="s">
        <v>1229</v>
      </c>
      <c r="D186" s="137">
        <v>9401710009</v>
      </c>
      <c r="E186" s="138" t="s">
        <v>1037</v>
      </c>
      <c r="F186" s="138"/>
      <c r="G186" s="140">
        <v>1158.1099999999999</v>
      </c>
      <c r="H186" s="140">
        <f t="shared" si="66"/>
        <v>1181.27</v>
      </c>
      <c r="I186" s="140">
        <f t="shared" si="72"/>
        <v>1181.27</v>
      </c>
      <c r="J186" s="140">
        <f t="shared" si="62"/>
        <v>1204.9000000000001</v>
      </c>
      <c r="K186" s="140">
        <f t="shared" si="68"/>
        <v>1204.9000000000001</v>
      </c>
      <c r="L186" s="140">
        <f t="shared" si="68"/>
        <v>1204.9000000000001</v>
      </c>
      <c r="M186" s="140"/>
      <c r="N186" s="140">
        <f t="shared" si="56"/>
        <v>1204.9000000000001</v>
      </c>
      <c r="O186" s="140">
        <f t="shared" si="57"/>
        <v>1204.9000000000001</v>
      </c>
      <c r="P186" s="140">
        <f t="shared" si="69"/>
        <v>1204.9000000000001</v>
      </c>
      <c r="Q186" s="140">
        <f t="shared" si="70"/>
        <v>1204.9000000000001</v>
      </c>
      <c r="R186" s="140">
        <f t="shared" si="70"/>
        <v>1204.9000000000001</v>
      </c>
      <c r="S186" s="140"/>
      <c r="T186" s="140">
        <f t="shared" si="71"/>
        <v>1204.9000000000001</v>
      </c>
      <c r="U186" s="141">
        <f t="shared" si="64"/>
        <v>240.98000000000002</v>
      </c>
      <c r="V186" s="142">
        <f t="shared" si="65"/>
        <v>1445.88</v>
      </c>
      <c r="W186" s="143">
        <v>1662.76</v>
      </c>
    </row>
    <row r="187" spans="1:23" ht="23.25" customHeight="1" x14ac:dyDescent="0.3">
      <c r="A187" s="166" t="s">
        <v>1230</v>
      </c>
      <c r="B187" s="144" t="s">
        <v>1231</v>
      </c>
      <c r="C187" s="136" t="s">
        <v>1232</v>
      </c>
      <c r="D187" s="137">
        <v>9401710009</v>
      </c>
      <c r="E187" s="138" t="s">
        <v>1037</v>
      </c>
      <c r="F187" s="138"/>
      <c r="G187" s="140">
        <v>1163.6600000000001</v>
      </c>
      <c r="H187" s="140">
        <f t="shared" si="66"/>
        <v>1186.93</v>
      </c>
      <c r="I187" s="140">
        <f t="shared" si="72"/>
        <v>1186.93</v>
      </c>
      <c r="J187" s="140">
        <f t="shared" si="62"/>
        <v>1210.67</v>
      </c>
      <c r="K187" s="140">
        <f t="shared" si="68"/>
        <v>1210.67</v>
      </c>
      <c r="L187" s="140">
        <f t="shared" si="68"/>
        <v>1210.67</v>
      </c>
      <c r="M187" s="140"/>
      <c r="N187" s="140">
        <f t="shared" si="56"/>
        <v>1210.67</v>
      </c>
      <c r="O187" s="140">
        <f t="shared" si="57"/>
        <v>1210.67</v>
      </c>
      <c r="P187" s="140">
        <f t="shared" si="69"/>
        <v>1210.67</v>
      </c>
      <c r="Q187" s="140">
        <f t="shared" si="70"/>
        <v>1210.67</v>
      </c>
      <c r="R187" s="140">
        <f t="shared" si="70"/>
        <v>1210.67</v>
      </c>
      <c r="S187" s="140"/>
      <c r="T187" s="140">
        <f t="shared" si="71"/>
        <v>1210.67</v>
      </c>
      <c r="U187" s="141">
        <f t="shared" si="64"/>
        <v>242.13400000000001</v>
      </c>
      <c r="V187" s="142">
        <f t="shared" si="65"/>
        <v>1452.8040000000001</v>
      </c>
      <c r="W187" s="143">
        <v>1670.72</v>
      </c>
    </row>
    <row r="188" spans="1:23" ht="36" customHeight="1" x14ac:dyDescent="0.3">
      <c r="A188" s="166" t="s">
        <v>1230</v>
      </c>
      <c r="B188" s="135" t="s">
        <v>1233</v>
      </c>
      <c r="C188" s="136" t="s">
        <v>1232</v>
      </c>
      <c r="D188" s="137">
        <v>9401710009</v>
      </c>
      <c r="E188" s="138" t="s">
        <v>1037</v>
      </c>
      <c r="F188" s="138"/>
      <c r="G188" s="140">
        <v>1185.7</v>
      </c>
      <c r="H188" s="140">
        <f t="shared" si="66"/>
        <v>1209.4100000000001</v>
      </c>
      <c r="I188" s="140">
        <f t="shared" si="72"/>
        <v>1209.4100000000001</v>
      </c>
      <c r="J188" s="140">
        <f t="shared" si="62"/>
        <v>1233.5999999999999</v>
      </c>
      <c r="K188" s="140">
        <f t="shared" si="68"/>
        <v>1233.5999999999999</v>
      </c>
      <c r="L188" s="140">
        <f t="shared" si="68"/>
        <v>1233.5999999999999</v>
      </c>
      <c r="M188" s="140"/>
      <c r="N188" s="140">
        <f t="shared" si="56"/>
        <v>1233.5999999999999</v>
      </c>
      <c r="O188" s="140">
        <f t="shared" si="57"/>
        <v>1233.5999999999999</v>
      </c>
      <c r="P188" s="140">
        <f t="shared" si="69"/>
        <v>1233.5999999999999</v>
      </c>
      <c r="Q188" s="140">
        <f t="shared" si="70"/>
        <v>1233.5999999999999</v>
      </c>
      <c r="R188" s="140">
        <f t="shared" si="70"/>
        <v>1233.5999999999999</v>
      </c>
      <c r="S188" s="140"/>
      <c r="T188" s="140">
        <f t="shared" si="71"/>
        <v>1233.5999999999999</v>
      </c>
      <c r="U188" s="141">
        <f t="shared" si="64"/>
        <v>246.72</v>
      </c>
      <c r="V188" s="142">
        <f t="shared" si="65"/>
        <v>1480.32</v>
      </c>
      <c r="W188" s="143">
        <v>1702.37</v>
      </c>
    </row>
    <row r="189" spans="1:23" ht="27" customHeight="1" x14ac:dyDescent="0.3">
      <c r="A189" s="166" t="s">
        <v>1234</v>
      </c>
      <c r="B189" s="135" t="s">
        <v>1235</v>
      </c>
      <c r="C189" s="136" t="s">
        <v>1236</v>
      </c>
      <c r="D189" s="137"/>
      <c r="E189" s="138" t="s">
        <v>1037</v>
      </c>
      <c r="F189" s="138"/>
      <c r="G189" s="140"/>
      <c r="H189" s="140"/>
      <c r="I189" s="140"/>
      <c r="J189" s="140"/>
      <c r="K189" s="140" t="s">
        <v>1237</v>
      </c>
      <c r="L189" s="140">
        <v>1512.4</v>
      </c>
      <c r="M189" s="140"/>
      <c r="N189" s="140">
        <v>1512.4</v>
      </c>
      <c r="O189" s="140">
        <v>1512.4</v>
      </c>
      <c r="P189" s="140">
        <v>1512.4</v>
      </c>
      <c r="Q189" s="140">
        <v>1512.4</v>
      </c>
      <c r="R189" s="140">
        <v>1512.4</v>
      </c>
      <c r="S189" s="140"/>
      <c r="T189" s="140">
        <v>1512.4</v>
      </c>
      <c r="U189" s="141">
        <f t="shared" si="64"/>
        <v>302.48</v>
      </c>
      <c r="V189" s="142">
        <f t="shared" si="65"/>
        <v>1814.88</v>
      </c>
      <c r="W189" s="143">
        <v>2087.11</v>
      </c>
    </row>
    <row r="190" spans="1:23" ht="22.5" customHeight="1" x14ac:dyDescent="0.3">
      <c r="A190" s="166" t="s">
        <v>1234</v>
      </c>
      <c r="B190" s="135" t="s">
        <v>1238</v>
      </c>
      <c r="C190" s="136" t="s">
        <v>1236</v>
      </c>
      <c r="D190" s="137"/>
      <c r="E190" s="138" t="s">
        <v>1037</v>
      </c>
      <c r="F190" s="138"/>
      <c r="G190" s="140"/>
      <c r="H190" s="140"/>
      <c r="I190" s="140"/>
      <c r="J190" s="140"/>
      <c r="K190" s="140" t="s">
        <v>1237</v>
      </c>
      <c r="L190" s="140">
        <v>1656.25</v>
      </c>
      <c r="M190" s="140"/>
      <c r="N190" s="140">
        <v>1656.25</v>
      </c>
      <c r="O190" s="140">
        <v>1656.25</v>
      </c>
      <c r="P190" s="140">
        <v>1656.25</v>
      </c>
      <c r="Q190" s="140">
        <v>1656.25</v>
      </c>
      <c r="R190" s="140">
        <v>1656.25</v>
      </c>
      <c r="S190" s="140"/>
      <c r="T190" s="140">
        <v>1656.25</v>
      </c>
      <c r="U190" s="141">
        <f t="shared" si="64"/>
        <v>331.25</v>
      </c>
      <c r="V190" s="142">
        <f t="shared" si="65"/>
        <v>1987.5</v>
      </c>
      <c r="W190" s="143">
        <v>2285.63</v>
      </c>
    </row>
    <row r="191" spans="1:23" ht="17.25" customHeight="1" x14ac:dyDescent="0.25">
      <c r="A191" s="156" t="s">
        <v>1239</v>
      </c>
      <c r="B191" s="144"/>
      <c r="C191" s="136"/>
      <c r="D191" s="144"/>
      <c r="E191" s="138"/>
      <c r="F191" s="138"/>
      <c r="G191" s="140"/>
      <c r="H191" s="140">
        <f t="shared" si="66"/>
        <v>0</v>
      </c>
      <c r="I191" s="140">
        <f t="shared" si="72"/>
        <v>0</v>
      </c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1"/>
      <c r="V191" s="142"/>
      <c r="W191" s="143">
        <v>0</v>
      </c>
    </row>
    <row r="192" spans="1:23" ht="19.5" customHeight="1" x14ac:dyDescent="0.25">
      <c r="A192" s="161" t="s">
        <v>1240</v>
      </c>
      <c r="B192" s="144" t="s">
        <v>1241</v>
      </c>
      <c r="C192" s="136" t="s">
        <v>1242</v>
      </c>
      <c r="D192" s="137">
        <v>9401710009</v>
      </c>
      <c r="E192" s="138" t="s">
        <v>1243</v>
      </c>
      <c r="F192" s="138"/>
      <c r="G192" s="140">
        <v>143.63999999999999</v>
      </c>
      <c r="H192" s="140">
        <f>ROUND((G192*1.003),2)</f>
        <v>144.07</v>
      </c>
      <c r="I192" s="140">
        <f t="shared" si="72"/>
        <v>144.07</v>
      </c>
      <c r="J192" s="140">
        <f>ROUND((H192*1.006),2)</f>
        <v>144.93</v>
      </c>
      <c r="K192" s="140">
        <f>ROUND((H192*1.006),2)</f>
        <v>144.93</v>
      </c>
      <c r="L192" s="140">
        <v>145.80000000000001</v>
      </c>
      <c r="M192" s="140"/>
      <c r="N192" s="140">
        <v>145.80000000000001</v>
      </c>
      <c r="O192" s="140">
        <v>145.80000000000001</v>
      </c>
      <c r="P192" s="140">
        <v>145.80000000000001</v>
      </c>
      <c r="Q192" s="140">
        <v>145.80000000000001</v>
      </c>
      <c r="R192" s="140">
        <v>145.80000000000001</v>
      </c>
      <c r="S192" s="140"/>
      <c r="T192" s="140">
        <v>145.80000000000001</v>
      </c>
      <c r="U192" s="141">
        <f>T192*20%</f>
        <v>29.160000000000004</v>
      </c>
      <c r="V192" s="142">
        <f>T192+U192</f>
        <v>174.96</v>
      </c>
      <c r="W192" s="143">
        <v>201.2</v>
      </c>
    </row>
    <row r="193" spans="1:23" ht="18" customHeight="1" x14ac:dyDescent="0.25">
      <c r="A193" s="156" t="s">
        <v>1244</v>
      </c>
      <c r="B193" s="144"/>
      <c r="C193" s="136"/>
      <c r="D193" s="144"/>
      <c r="E193" s="138"/>
      <c r="F193" s="138"/>
      <c r="G193" s="140"/>
      <c r="H193" s="140">
        <f>ROUND((G193*1.02),2)</f>
        <v>0</v>
      </c>
      <c r="I193" s="140">
        <f t="shared" si="72"/>
        <v>0</v>
      </c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1"/>
      <c r="V193" s="142"/>
      <c r="W193" s="143">
        <v>0</v>
      </c>
    </row>
    <row r="194" spans="1:23" ht="31.5" customHeight="1" x14ac:dyDescent="0.25">
      <c r="A194" s="173" t="s">
        <v>1245</v>
      </c>
      <c r="B194" s="144" t="s">
        <v>1246</v>
      </c>
      <c r="C194" s="136" t="s">
        <v>1247</v>
      </c>
      <c r="D194" s="137">
        <v>9506999000</v>
      </c>
      <c r="E194" s="138"/>
      <c r="F194" s="138"/>
      <c r="G194" s="140">
        <v>36.299999999999997</v>
      </c>
      <c r="H194" s="140">
        <f t="shared" ref="H194:H208" si="73">ROUND((G194*1.003),2)</f>
        <v>36.409999999999997</v>
      </c>
      <c r="I194" s="140">
        <f t="shared" si="72"/>
        <v>36.409999999999997</v>
      </c>
      <c r="J194" s="140">
        <f t="shared" ref="J194:J218" si="74">ROUND((H194*1.006),2)</f>
        <v>36.630000000000003</v>
      </c>
      <c r="K194" s="140">
        <f t="shared" ref="K194:L206" si="75">ROUND((H194*1.006),2)</f>
        <v>36.630000000000003</v>
      </c>
      <c r="L194" s="140">
        <f t="shared" si="75"/>
        <v>36.630000000000003</v>
      </c>
      <c r="M194" s="140"/>
      <c r="N194" s="140">
        <f t="shared" ref="N194:N208" si="76">K194</f>
        <v>36.630000000000003</v>
      </c>
      <c r="O194" s="140">
        <f t="shared" ref="O194:O208" si="77">K194</f>
        <v>36.630000000000003</v>
      </c>
      <c r="P194" s="140">
        <f t="shared" ref="P194:P208" si="78">K194</f>
        <v>36.630000000000003</v>
      </c>
      <c r="Q194" s="140">
        <f t="shared" ref="Q194:R208" si="79">K194</f>
        <v>36.630000000000003</v>
      </c>
      <c r="R194" s="140">
        <f t="shared" si="79"/>
        <v>36.630000000000003</v>
      </c>
      <c r="S194" s="140"/>
      <c r="T194" s="140">
        <f t="shared" ref="T194:T208" si="80">L194</f>
        <v>36.630000000000003</v>
      </c>
      <c r="U194" s="141">
        <f t="shared" ref="U194:U208" si="81">T194*20%</f>
        <v>7.3260000000000005</v>
      </c>
      <c r="V194" s="142">
        <f t="shared" ref="V194:V208" si="82">T194+U194</f>
        <v>43.956000000000003</v>
      </c>
      <c r="W194" s="143">
        <v>50.55</v>
      </c>
    </row>
    <row r="195" spans="1:23" ht="27" customHeight="1" x14ac:dyDescent="0.25">
      <c r="A195" s="173" t="s">
        <v>1248</v>
      </c>
      <c r="B195" s="144" t="s">
        <v>1249</v>
      </c>
      <c r="C195" s="136" t="s">
        <v>1250</v>
      </c>
      <c r="D195" s="137"/>
      <c r="E195" s="138"/>
      <c r="F195" s="138"/>
      <c r="G195" s="140">
        <v>96.84</v>
      </c>
      <c r="H195" s="140">
        <f t="shared" si="73"/>
        <v>97.13</v>
      </c>
      <c r="I195" s="140">
        <f t="shared" si="72"/>
        <v>97.13</v>
      </c>
      <c r="J195" s="140">
        <f t="shared" si="74"/>
        <v>97.71</v>
      </c>
      <c r="K195" s="140">
        <f t="shared" si="75"/>
        <v>97.71</v>
      </c>
      <c r="L195" s="140">
        <f t="shared" si="75"/>
        <v>97.71</v>
      </c>
      <c r="M195" s="140"/>
      <c r="N195" s="140">
        <f t="shared" si="76"/>
        <v>97.71</v>
      </c>
      <c r="O195" s="140">
        <f t="shared" si="77"/>
        <v>97.71</v>
      </c>
      <c r="P195" s="140">
        <f t="shared" si="78"/>
        <v>97.71</v>
      </c>
      <c r="Q195" s="140">
        <f t="shared" si="79"/>
        <v>97.71</v>
      </c>
      <c r="R195" s="140">
        <f t="shared" si="79"/>
        <v>97.71</v>
      </c>
      <c r="S195" s="140"/>
      <c r="T195" s="140">
        <f t="shared" si="80"/>
        <v>97.71</v>
      </c>
      <c r="U195" s="141">
        <f t="shared" si="81"/>
        <v>19.542000000000002</v>
      </c>
      <c r="V195" s="142">
        <f t="shared" si="82"/>
        <v>117.252</v>
      </c>
      <c r="W195" s="143">
        <v>134.84</v>
      </c>
    </row>
    <row r="196" spans="1:23" ht="24" customHeight="1" x14ac:dyDescent="0.25">
      <c r="A196" s="154" t="s">
        <v>1251</v>
      </c>
      <c r="B196" s="144" t="s">
        <v>1252</v>
      </c>
      <c r="C196" s="136" t="s">
        <v>1253</v>
      </c>
      <c r="D196" s="137">
        <v>9506999000</v>
      </c>
      <c r="E196" s="138" t="s">
        <v>1243</v>
      </c>
      <c r="F196" s="138"/>
      <c r="G196" s="140">
        <v>217.23</v>
      </c>
      <c r="H196" s="140">
        <f t="shared" si="73"/>
        <v>217.88</v>
      </c>
      <c r="I196" s="140">
        <f t="shared" si="72"/>
        <v>217.88</v>
      </c>
      <c r="J196" s="140">
        <f t="shared" si="74"/>
        <v>219.19</v>
      </c>
      <c r="K196" s="140">
        <f t="shared" si="75"/>
        <v>219.19</v>
      </c>
      <c r="L196" s="140">
        <f t="shared" si="75"/>
        <v>219.19</v>
      </c>
      <c r="M196" s="140"/>
      <c r="N196" s="140">
        <f t="shared" si="76"/>
        <v>219.19</v>
      </c>
      <c r="O196" s="140">
        <f t="shared" si="77"/>
        <v>219.19</v>
      </c>
      <c r="P196" s="140">
        <f t="shared" si="78"/>
        <v>219.19</v>
      </c>
      <c r="Q196" s="140">
        <f t="shared" si="79"/>
        <v>219.19</v>
      </c>
      <c r="R196" s="140">
        <f t="shared" si="79"/>
        <v>219.19</v>
      </c>
      <c r="S196" s="140"/>
      <c r="T196" s="140">
        <f t="shared" si="80"/>
        <v>219.19</v>
      </c>
      <c r="U196" s="141">
        <f t="shared" si="81"/>
        <v>43.838000000000001</v>
      </c>
      <c r="V196" s="142">
        <f t="shared" si="82"/>
        <v>263.02800000000002</v>
      </c>
      <c r="W196" s="143">
        <v>302.48</v>
      </c>
    </row>
    <row r="197" spans="1:23" ht="19.5" customHeight="1" x14ac:dyDescent="0.25">
      <c r="A197" s="154" t="s">
        <v>1254</v>
      </c>
      <c r="B197" s="159" t="s">
        <v>1255</v>
      </c>
      <c r="C197" s="136" t="s">
        <v>1256</v>
      </c>
      <c r="D197" s="137">
        <v>9506999000</v>
      </c>
      <c r="E197" s="138" t="s">
        <v>1257</v>
      </c>
      <c r="F197" s="138"/>
      <c r="G197" s="140">
        <v>317.17</v>
      </c>
      <c r="H197" s="140">
        <f t="shared" si="73"/>
        <v>318.12</v>
      </c>
      <c r="I197" s="140">
        <f t="shared" si="72"/>
        <v>318.12</v>
      </c>
      <c r="J197" s="140">
        <f t="shared" si="74"/>
        <v>320.02999999999997</v>
      </c>
      <c r="K197" s="140">
        <f t="shared" si="75"/>
        <v>320.02999999999997</v>
      </c>
      <c r="L197" s="140">
        <f t="shared" si="75"/>
        <v>320.02999999999997</v>
      </c>
      <c r="M197" s="140"/>
      <c r="N197" s="140">
        <f t="shared" si="76"/>
        <v>320.02999999999997</v>
      </c>
      <c r="O197" s="140">
        <f t="shared" si="77"/>
        <v>320.02999999999997</v>
      </c>
      <c r="P197" s="140">
        <f t="shared" si="78"/>
        <v>320.02999999999997</v>
      </c>
      <c r="Q197" s="140">
        <f t="shared" si="79"/>
        <v>320.02999999999997</v>
      </c>
      <c r="R197" s="140">
        <f t="shared" si="79"/>
        <v>320.02999999999997</v>
      </c>
      <c r="S197" s="140"/>
      <c r="T197" s="140">
        <f t="shared" si="80"/>
        <v>320.02999999999997</v>
      </c>
      <c r="U197" s="141">
        <f t="shared" si="81"/>
        <v>64.006</v>
      </c>
      <c r="V197" s="142">
        <f t="shared" si="82"/>
        <v>384.03599999999994</v>
      </c>
      <c r="W197" s="143">
        <v>441.64</v>
      </c>
    </row>
    <row r="198" spans="1:23" ht="20.25" customHeight="1" x14ac:dyDescent="0.3">
      <c r="A198" s="154" t="s">
        <v>1258</v>
      </c>
      <c r="B198" s="159" t="s">
        <v>1259</v>
      </c>
      <c r="C198" s="136" t="s">
        <v>1260</v>
      </c>
      <c r="D198" s="137">
        <v>9506999000</v>
      </c>
      <c r="E198" s="138" t="s">
        <v>1261</v>
      </c>
      <c r="F198" s="138"/>
      <c r="G198" s="140">
        <v>617.22</v>
      </c>
      <c r="H198" s="140">
        <f t="shared" si="73"/>
        <v>619.07000000000005</v>
      </c>
      <c r="I198" s="140">
        <f t="shared" si="72"/>
        <v>619.07000000000005</v>
      </c>
      <c r="J198" s="140">
        <f t="shared" si="74"/>
        <v>622.78</v>
      </c>
      <c r="K198" s="140">
        <f t="shared" si="75"/>
        <v>622.78</v>
      </c>
      <c r="L198" s="140">
        <f t="shared" si="75"/>
        <v>622.78</v>
      </c>
      <c r="M198" s="140"/>
      <c r="N198" s="140">
        <f t="shared" si="76"/>
        <v>622.78</v>
      </c>
      <c r="O198" s="140">
        <f t="shared" si="77"/>
        <v>622.78</v>
      </c>
      <c r="P198" s="140">
        <f t="shared" si="78"/>
        <v>622.78</v>
      </c>
      <c r="Q198" s="140">
        <f t="shared" si="79"/>
        <v>622.78</v>
      </c>
      <c r="R198" s="140">
        <f t="shared" si="79"/>
        <v>622.78</v>
      </c>
      <c r="S198" s="140"/>
      <c r="T198" s="140">
        <f t="shared" si="80"/>
        <v>622.78</v>
      </c>
      <c r="U198" s="141">
        <f t="shared" si="81"/>
        <v>124.556</v>
      </c>
      <c r="V198" s="142">
        <f t="shared" si="82"/>
        <v>747.33600000000001</v>
      </c>
      <c r="W198" s="143">
        <v>859.44</v>
      </c>
    </row>
    <row r="199" spans="1:23" ht="19.5" customHeight="1" x14ac:dyDescent="0.3">
      <c r="A199" s="154" t="s">
        <v>1262</v>
      </c>
      <c r="B199" s="159" t="s">
        <v>1263</v>
      </c>
      <c r="C199" s="136" t="s">
        <v>1264</v>
      </c>
      <c r="D199" s="137">
        <v>9506999000</v>
      </c>
      <c r="E199" s="138" t="s">
        <v>1261</v>
      </c>
      <c r="F199" s="138"/>
      <c r="G199" s="140">
        <v>825.68</v>
      </c>
      <c r="H199" s="140">
        <f t="shared" si="73"/>
        <v>828.16</v>
      </c>
      <c r="I199" s="140">
        <f t="shared" si="72"/>
        <v>828.16</v>
      </c>
      <c r="J199" s="140">
        <f t="shared" si="74"/>
        <v>833.13</v>
      </c>
      <c r="K199" s="140">
        <f t="shared" si="75"/>
        <v>833.13</v>
      </c>
      <c r="L199" s="140">
        <f t="shared" si="75"/>
        <v>833.13</v>
      </c>
      <c r="M199" s="140"/>
      <c r="N199" s="140">
        <f t="shared" si="76"/>
        <v>833.13</v>
      </c>
      <c r="O199" s="140">
        <f t="shared" si="77"/>
        <v>833.13</v>
      </c>
      <c r="P199" s="140">
        <f t="shared" si="78"/>
        <v>833.13</v>
      </c>
      <c r="Q199" s="140">
        <f t="shared" si="79"/>
        <v>833.13</v>
      </c>
      <c r="R199" s="140">
        <f t="shared" si="79"/>
        <v>833.13</v>
      </c>
      <c r="S199" s="140"/>
      <c r="T199" s="140">
        <f t="shared" si="80"/>
        <v>833.13</v>
      </c>
      <c r="U199" s="141">
        <f t="shared" si="81"/>
        <v>166.626</v>
      </c>
      <c r="V199" s="142">
        <f t="shared" si="82"/>
        <v>999.75599999999997</v>
      </c>
      <c r="W199" s="143">
        <v>1149.72</v>
      </c>
    </row>
    <row r="200" spans="1:23" ht="24.75" customHeight="1" x14ac:dyDescent="0.25">
      <c r="A200" s="174" t="s">
        <v>1265</v>
      </c>
      <c r="B200" s="144" t="s">
        <v>1266</v>
      </c>
      <c r="C200" s="136" t="s">
        <v>1267</v>
      </c>
      <c r="D200" s="137">
        <v>9506999000</v>
      </c>
      <c r="E200" s="138" t="s">
        <v>1261</v>
      </c>
      <c r="F200" s="138"/>
      <c r="G200" s="140">
        <v>113.01</v>
      </c>
      <c r="H200" s="140">
        <f t="shared" si="73"/>
        <v>113.35</v>
      </c>
      <c r="I200" s="140">
        <f t="shared" si="72"/>
        <v>113.35</v>
      </c>
      <c r="J200" s="140">
        <f t="shared" si="74"/>
        <v>114.03</v>
      </c>
      <c r="K200" s="140">
        <f t="shared" si="75"/>
        <v>114.03</v>
      </c>
      <c r="L200" s="140">
        <v>114.71</v>
      </c>
      <c r="M200" s="140"/>
      <c r="N200" s="140">
        <v>114.71</v>
      </c>
      <c r="O200" s="140">
        <v>114.71</v>
      </c>
      <c r="P200" s="140">
        <v>114.71</v>
      </c>
      <c r="Q200" s="140">
        <v>114.71</v>
      </c>
      <c r="R200" s="140">
        <v>114.71</v>
      </c>
      <c r="S200" s="140"/>
      <c r="T200" s="140">
        <f t="shared" si="80"/>
        <v>114.71</v>
      </c>
      <c r="U200" s="141">
        <f t="shared" si="81"/>
        <v>22.942</v>
      </c>
      <c r="V200" s="142">
        <f t="shared" si="82"/>
        <v>137.65199999999999</v>
      </c>
      <c r="W200" s="143">
        <v>158.30000000000001</v>
      </c>
    </row>
    <row r="201" spans="1:23" ht="21" customHeight="1" x14ac:dyDescent="0.25">
      <c r="A201" s="154" t="s">
        <v>1268</v>
      </c>
      <c r="B201" s="144" t="s">
        <v>1269</v>
      </c>
      <c r="C201" s="136" t="s">
        <v>1270</v>
      </c>
      <c r="D201" s="137">
        <v>9506999000</v>
      </c>
      <c r="E201" s="138" t="s">
        <v>1261</v>
      </c>
      <c r="F201" s="138"/>
      <c r="G201" s="140">
        <v>169.15</v>
      </c>
      <c r="H201" s="140">
        <f t="shared" si="73"/>
        <v>169.66</v>
      </c>
      <c r="I201" s="140">
        <f t="shared" si="72"/>
        <v>169.66</v>
      </c>
      <c r="J201" s="140">
        <f t="shared" si="74"/>
        <v>170.68</v>
      </c>
      <c r="K201" s="140">
        <f t="shared" si="75"/>
        <v>170.68</v>
      </c>
      <c r="L201" s="140">
        <v>171.7</v>
      </c>
      <c r="M201" s="140"/>
      <c r="N201" s="140">
        <v>171.7</v>
      </c>
      <c r="O201" s="140">
        <v>171.7</v>
      </c>
      <c r="P201" s="140">
        <v>171.7</v>
      </c>
      <c r="Q201" s="140">
        <v>171.7</v>
      </c>
      <c r="R201" s="140">
        <v>171.7</v>
      </c>
      <c r="S201" s="140"/>
      <c r="T201" s="140">
        <f t="shared" si="80"/>
        <v>171.7</v>
      </c>
      <c r="U201" s="141">
        <f t="shared" si="81"/>
        <v>34.339999999999996</v>
      </c>
      <c r="V201" s="142">
        <f t="shared" si="82"/>
        <v>206.04</v>
      </c>
      <c r="W201" s="143">
        <v>236.95</v>
      </c>
    </row>
    <row r="202" spans="1:23" ht="21" customHeight="1" x14ac:dyDescent="0.25">
      <c r="A202" s="174" t="s">
        <v>1271</v>
      </c>
      <c r="B202" s="144" t="s">
        <v>1272</v>
      </c>
      <c r="C202" s="136" t="s">
        <v>1273</v>
      </c>
      <c r="D202" s="137">
        <v>9506999000</v>
      </c>
      <c r="E202" s="138" t="s">
        <v>1261</v>
      </c>
      <c r="F202" s="138"/>
      <c r="G202" s="140">
        <v>383.84</v>
      </c>
      <c r="H202" s="140">
        <f t="shared" si="73"/>
        <v>384.99</v>
      </c>
      <c r="I202" s="140">
        <f t="shared" si="72"/>
        <v>384.99</v>
      </c>
      <c r="J202" s="140">
        <f t="shared" si="74"/>
        <v>387.3</v>
      </c>
      <c r="K202" s="140">
        <f t="shared" si="75"/>
        <v>387.3</v>
      </c>
      <c r="L202" s="140">
        <f>ROUND((I202*1.006),2)</f>
        <v>387.3</v>
      </c>
      <c r="M202" s="140"/>
      <c r="N202" s="140">
        <f t="shared" si="76"/>
        <v>387.3</v>
      </c>
      <c r="O202" s="140">
        <f t="shared" si="77"/>
        <v>387.3</v>
      </c>
      <c r="P202" s="140">
        <f t="shared" si="78"/>
        <v>387.3</v>
      </c>
      <c r="Q202" s="140">
        <f t="shared" si="79"/>
        <v>387.3</v>
      </c>
      <c r="R202" s="140">
        <f t="shared" si="79"/>
        <v>387.3</v>
      </c>
      <c r="S202" s="140"/>
      <c r="T202" s="140">
        <f t="shared" si="80"/>
        <v>387.3</v>
      </c>
      <c r="U202" s="141">
        <f t="shared" si="81"/>
        <v>77.460000000000008</v>
      </c>
      <c r="V202" s="142">
        <f t="shared" si="82"/>
        <v>464.76</v>
      </c>
      <c r="W202" s="143">
        <v>534.47</v>
      </c>
    </row>
    <row r="203" spans="1:23" ht="36" customHeight="1" x14ac:dyDescent="0.25">
      <c r="A203" s="175" t="s">
        <v>1274</v>
      </c>
      <c r="B203" s="144" t="s">
        <v>1275</v>
      </c>
      <c r="C203" s="136"/>
      <c r="D203" s="137">
        <v>9506999000</v>
      </c>
      <c r="E203" s="138" t="s">
        <v>1261</v>
      </c>
      <c r="F203" s="138"/>
      <c r="G203" s="140">
        <v>479.74</v>
      </c>
      <c r="H203" s="140">
        <f t="shared" si="73"/>
        <v>481.18</v>
      </c>
      <c r="I203" s="140">
        <f t="shared" si="72"/>
        <v>481.18</v>
      </c>
      <c r="J203" s="140">
        <f t="shared" si="74"/>
        <v>484.07</v>
      </c>
      <c r="K203" s="140">
        <f t="shared" si="75"/>
        <v>484.07</v>
      </c>
      <c r="L203" s="140">
        <f>ROUND((I203*1.006),2)</f>
        <v>484.07</v>
      </c>
      <c r="M203" s="140"/>
      <c r="N203" s="140">
        <f t="shared" si="76"/>
        <v>484.07</v>
      </c>
      <c r="O203" s="140">
        <f t="shared" si="77"/>
        <v>484.07</v>
      </c>
      <c r="P203" s="140">
        <f t="shared" si="78"/>
        <v>484.07</v>
      </c>
      <c r="Q203" s="140">
        <f t="shared" si="79"/>
        <v>484.07</v>
      </c>
      <c r="R203" s="140">
        <f t="shared" si="79"/>
        <v>484.07</v>
      </c>
      <c r="S203" s="140"/>
      <c r="T203" s="140">
        <f t="shared" si="80"/>
        <v>484.07</v>
      </c>
      <c r="U203" s="141">
        <f t="shared" si="81"/>
        <v>96.814000000000007</v>
      </c>
      <c r="V203" s="142">
        <f t="shared" si="82"/>
        <v>580.88400000000001</v>
      </c>
      <c r="W203" s="143">
        <v>668.02</v>
      </c>
    </row>
    <row r="204" spans="1:23" ht="36" customHeight="1" x14ac:dyDescent="0.25">
      <c r="A204" s="175" t="s">
        <v>1276</v>
      </c>
      <c r="B204" s="144" t="s">
        <v>1277</v>
      </c>
      <c r="C204" s="136" t="s">
        <v>1278</v>
      </c>
      <c r="D204" s="137">
        <v>9506999000</v>
      </c>
      <c r="E204" s="138" t="s">
        <v>1261</v>
      </c>
      <c r="F204" s="138"/>
      <c r="G204" s="140">
        <v>481.11</v>
      </c>
      <c r="H204" s="140">
        <f t="shared" si="73"/>
        <v>482.55</v>
      </c>
      <c r="I204" s="140">
        <f t="shared" si="72"/>
        <v>482.55</v>
      </c>
      <c r="J204" s="140">
        <f t="shared" si="74"/>
        <v>485.45</v>
      </c>
      <c r="K204" s="140">
        <f t="shared" si="75"/>
        <v>485.45</v>
      </c>
      <c r="L204" s="140">
        <f>ROUND((I204*1.006),2)</f>
        <v>485.45</v>
      </c>
      <c r="M204" s="140"/>
      <c r="N204" s="140">
        <f t="shared" si="76"/>
        <v>485.45</v>
      </c>
      <c r="O204" s="140">
        <f t="shared" si="77"/>
        <v>485.45</v>
      </c>
      <c r="P204" s="140">
        <f t="shared" si="78"/>
        <v>485.45</v>
      </c>
      <c r="Q204" s="140">
        <f t="shared" si="79"/>
        <v>485.45</v>
      </c>
      <c r="R204" s="140">
        <f t="shared" si="79"/>
        <v>485.45</v>
      </c>
      <c r="S204" s="140"/>
      <c r="T204" s="140">
        <f t="shared" si="80"/>
        <v>485.45</v>
      </c>
      <c r="U204" s="141">
        <f t="shared" si="81"/>
        <v>97.09</v>
      </c>
      <c r="V204" s="142">
        <f t="shared" si="82"/>
        <v>582.54</v>
      </c>
      <c r="W204" s="143">
        <v>669.92</v>
      </c>
    </row>
    <row r="205" spans="1:23" ht="34.5" customHeight="1" x14ac:dyDescent="0.25">
      <c r="A205" s="176" t="s">
        <v>1279</v>
      </c>
      <c r="B205" s="144" t="s">
        <v>1280</v>
      </c>
      <c r="C205" s="136" t="s">
        <v>1281</v>
      </c>
      <c r="D205" s="137">
        <v>9506999000</v>
      </c>
      <c r="E205" s="138" t="s">
        <v>1261</v>
      </c>
      <c r="F205" s="138"/>
      <c r="G205" s="140">
        <v>521.54</v>
      </c>
      <c r="H205" s="140">
        <f t="shared" si="73"/>
        <v>523.1</v>
      </c>
      <c r="I205" s="140">
        <f t="shared" si="72"/>
        <v>523.1</v>
      </c>
      <c r="J205" s="140">
        <f t="shared" si="74"/>
        <v>526.24</v>
      </c>
      <c r="K205" s="140">
        <f t="shared" si="75"/>
        <v>526.24</v>
      </c>
      <c r="L205" s="140">
        <f>ROUND((I205*1.006),2)</f>
        <v>526.24</v>
      </c>
      <c r="M205" s="140"/>
      <c r="N205" s="140">
        <f t="shared" si="76"/>
        <v>526.24</v>
      </c>
      <c r="O205" s="140">
        <f t="shared" si="77"/>
        <v>526.24</v>
      </c>
      <c r="P205" s="140">
        <f t="shared" si="78"/>
        <v>526.24</v>
      </c>
      <c r="Q205" s="140">
        <f t="shared" si="79"/>
        <v>526.24</v>
      </c>
      <c r="R205" s="140">
        <f t="shared" si="79"/>
        <v>526.24</v>
      </c>
      <c r="S205" s="140"/>
      <c r="T205" s="140">
        <f t="shared" si="80"/>
        <v>526.24</v>
      </c>
      <c r="U205" s="141">
        <f t="shared" si="81"/>
        <v>105.248</v>
      </c>
      <c r="V205" s="142">
        <f t="shared" si="82"/>
        <v>631.48800000000006</v>
      </c>
      <c r="W205" s="143">
        <v>726.21</v>
      </c>
    </row>
    <row r="206" spans="1:23" ht="36" customHeight="1" x14ac:dyDescent="0.25">
      <c r="A206" s="176" t="s">
        <v>1282</v>
      </c>
      <c r="B206" s="144" t="s">
        <v>1283</v>
      </c>
      <c r="C206" s="136" t="s">
        <v>1281</v>
      </c>
      <c r="D206" s="137">
        <v>9506999000</v>
      </c>
      <c r="E206" s="138" t="s">
        <v>1261</v>
      </c>
      <c r="F206" s="138"/>
      <c r="G206" s="140">
        <v>521.54</v>
      </c>
      <c r="H206" s="140">
        <f t="shared" si="73"/>
        <v>523.1</v>
      </c>
      <c r="I206" s="140">
        <f t="shared" si="72"/>
        <v>523.1</v>
      </c>
      <c r="J206" s="140">
        <f t="shared" si="74"/>
        <v>526.24</v>
      </c>
      <c r="K206" s="140">
        <f t="shared" si="75"/>
        <v>526.24</v>
      </c>
      <c r="L206" s="140">
        <f>ROUND((I206*1.006),2)</f>
        <v>526.24</v>
      </c>
      <c r="M206" s="140"/>
      <c r="N206" s="140">
        <f t="shared" si="76"/>
        <v>526.24</v>
      </c>
      <c r="O206" s="140">
        <f t="shared" si="77"/>
        <v>526.24</v>
      </c>
      <c r="P206" s="140">
        <f t="shared" si="78"/>
        <v>526.24</v>
      </c>
      <c r="Q206" s="140">
        <f t="shared" si="79"/>
        <v>526.24</v>
      </c>
      <c r="R206" s="140">
        <f t="shared" si="79"/>
        <v>526.24</v>
      </c>
      <c r="S206" s="140"/>
      <c r="T206" s="140">
        <f t="shared" si="80"/>
        <v>526.24</v>
      </c>
      <c r="U206" s="141">
        <f t="shared" si="81"/>
        <v>105.248</v>
      </c>
      <c r="V206" s="142">
        <f t="shared" si="82"/>
        <v>631.48800000000006</v>
      </c>
      <c r="W206" s="143">
        <v>726.21</v>
      </c>
    </row>
    <row r="207" spans="1:23" ht="57" customHeight="1" x14ac:dyDescent="0.25">
      <c r="A207" s="175" t="s">
        <v>1284</v>
      </c>
      <c r="B207" s="144" t="s">
        <v>1285</v>
      </c>
      <c r="C207" s="136"/>
      <c r="D207" s="137">
        <v>9506999000</v>
      </c>
      <c r="E207" s="138" t="s">
        <v>1261</v>
      </c>
      <c r="F207" s="138"/>
      <c r="G207" s="140">
        <v>479.74</v>
      </c>
      <c r="H207" s="140">
        <f t="shared" si="73"/>
        <v>481.18</v>
      </c>
      <c r="I207" s="140">
        <f t="shared" si="72"/>
        <v>481.18</v>
      </c>
      <c r="J207" s="140">
        <v>628.51</v>
      </c>
      <c r="K207" s="140">
        <v>628.51</v>
      </c>
      <c r="L207" s="140">
        <v>628.51</v>
      </c>
      <c r="M207" s="140"/>
      <c r="N207" s="140">
        <f t="shared" si="76"/>
        <v>628.51</v>
      </c>
      <c r="O207" s="140">
        <f t="shared" si="77"/>
        <v>628.51</v>
      </c>
      <c r="P207" s="140">
        <f t="shared" si="78"/>
        <v>628.51</v>
      </c>
      <c r="Q207" s="140">
        <f t="shared" si="79"/>
        <v>628.51</v>
      </c>
      <c r="R207" s="140">
        <f t="shared" si="79"/>
        <v>628.51</v>
      </c>
      <c r="S207" s="140"/>
      <c r="T207" s="140">
        <f t="shared" si="80"/>
        <v>628.51</v>
      </c>
      <c r="U207" s="141">
        <f t="shared" si="81"/>
        <v>125.702</v>
      </c>
      <c r="V207" s="142">
        <f t="shared" si="82"/>
        <v>754.21199999999999</v>
      </c>
      <c r="W207" s="143">
        <v>867.34</v>
      </c>
    </row>
    <row r="208" spans="1:23" ht="35.25" customHeight="1" x14ac:dyDescent="0.25">
      <c r="A208" s="177" t="s">
        <v>1286</v>
      </c>
      <c r="B208" s="144" t="s">
        <v>1287</v>
      </c>
      <c r="C208" s="136" t="s">
        <v>1288</v>
      </c>
      <c r="D208" s="137">
        <v>9506999000</v>
      </c>
      <c r="E208" s="138" t="s">
        <v>1261</v>
      </c>
      <c r="F208" s="138"/>
      <c r="G208" s="140">
        <v>637.46</v>
      </c>
      <c r="H208" s="140">
        <f t="shared" si="73"/>
        <v>639.37</v>
      </c>
      <c r="I208" s="140">
        <f t="shared" si="72"/>
        <v>639.37</v>
      </c>
      <c r="J208" s="140">
        <f t="shared" si="74"/>
        <v>643.21</v>
      </c>
      <c r="K208" s="140">
        <f>ROUND((H208*1.006),2)</f>
        <v>643.21</v>
      </c>
      <c r="L208" s="140">
        <f>ROUND((I208*1.006),2)</f>
        <v>643.21</v>
      </c>
      <c r="M208" s="140"/>
      <c r="N208" s="140">
        <f t="shared" si="76"/>
        <v>643.21</v>
      </c>
      <c r="O208" s="140">
        <f t="shared" si="77"/>
        <v>643.21</v>
      </c>
      <c r="P208" s="140">
        <f t="shared" si="78"/>
        <v>643.21</v>
      </c>
      <c r="Q208" s="140">
        <f t="shared" si="79"/>
        <v>643.21</v>
      </c>
      <c r="R208" s="140">
        <f t="shared" si="79"/>
        <v>643.21</v>
      </c>
      <c r="S208" s="140"/>
      <c r="T208" s="140">
        <f t="shared" si="80"/>
        <v>643.21</v>
      </c>
      <c r="U208" s="141">
        <f t="shared" si="81"/>
        <v>128.64200000000002</v>
      </c>
      <c r="V208" s="142">
        <f t="shared" si="82"/>
        <v>771.85200000000009</v>
      </c>
      <c r="W208" s="143">
        <v>887.63</v>
      </c>
    </row>
    <row r="209" spans="1:23" ht="11.25" customHeight="1" x14ac:dyDescent="0.25">
      <c r="A209" s="177"/>
      <c r="B209" s="144"/>
      <c r="C209" s="136"/>
      <c r="D209" s="137"/>
      <c r="E209" s="138"/>
      <c r="F209" s="138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1"/>
      <c r="V209" s="142"/>
      <c r="W209" s="143">
        <v>0</v>
      </c>
    </row>
    <row r="210" spans="1:23" ht="18.75" customHeight="1" x14ac:dyDescent="0.25">
      <c r="A210" s="178" t="s">
        <v>1289</v>
      </c>
      <c r="B210" s="144"/>
      <c r="C210" s="136"/>
      <c r="D210" s="144"/>
      <c r="E210" s="138"/>
      <c r="F210" s="138"/>
      <c r="G210" s="140"/>
      <c r="H210" s="140"/>
      <c r="I210" s="140">
        <f t="shared" si="72"/>
        <v>0</v>
      </c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1"/>
      <c r="V210" s="142"/>
      <c r="W210" s="143">
        <v>0</v>
      </c>
    </row>
    <row r="211" spans="1:23" ht="33.75" customHeight="1" x14ac:dyDescent="0.25">
      <c r="A211" s="145" t="s">
        <v>1290</v>
      </c>
      <c r="B211" s="144" t="s">
        <v>1291</v>
      </c>
      <c r="C211" s="136" t="s">
        <v>1292</v>
      </c>
      <c r="D211" s="137"/>
      <c r="E211" s="138"/>
      <c r="F211" s="138"/>
      <c r="G211" s="140"/>
      <c r="H211" s="140"/>
      <c r="I211" s="140"/>
      <c r="J211" s="140"/>
      <c r="K211" s="140"/>
      <c r="L211" s="140"/>
      <c r="M211" s="140"/>
      <c r="N211" s="140"/>
      <c r="O211" s="140">
        <v>354</v>
      </c>
      <c r="P211" s="140">
        <v>354</v>
      </c>
      <c r="Q211" s="140">
        <v>354</v>
      </c>
      <c r="R211" s="140">
        <v>354</v>
      </c>
      <c r="S211" s="140"/>
      <c r="T211" s="140">
        <v>354</v>
      </c>
      <c r="U211" s="141">
        <f>T211*20%</f>
        <v>70.8</v>
      </c>
      <c r="V211" s="142">
        <f>T211+U211</f>
        <v>424.8</v>
      </c>
      <c r="W211" s="143">
        <v>488.52</v>
      </c>
    </row>
    <row r="212" spans="1:23" ht="33.75" customHeight="1" x14ac:dyDescent="0.25">
      <c r="A212" s="145" t="s">
        <v>1293</v>
      </c>
      <c r="B212" s="144" t="s">
        <v>1294</v>
      </c>
      <c r="C212" s="136" t="s">
        <v>1292</v>
      </c>
      <c r="D212" s="137"/>
      <c r="E212" s="138"/>
      <c r="F212" s="138"/>
      <c r="G212" s="140"/>
      <c r="H212" s="140"/>
      <c r="I212" s="140"/>
      <c r="J212" s="140"/>
      <c r="K212" s="140"/>
      <c r="L212" s="140"/>
      <c r="M212" s="140"/>
      <c r="N212" s="140"/>
      <c r="O212" s="140">
        <v>469.9</v>
      </c>
      <c r="P212" s="140">
        <v>469.9</v>
      </c>
      <c r="Q212" s="140">
        <v>469.9</v>
      </c>
      <c r="R212" s="140">
        <v>469.9</v>
      </c>
      <c r="S212" s="140"/>
      <c r="T212" s="140">
        <v>469.9</v>
      </c>
      <c r="U212" s="141">
        <f>T212*20%</f>
        <v>93.98</v>
      </c>
      <c r="V212" s="142">
        <f>T212+U212</f>
        <v>563.88</v>
      </c>
      <c r="W212" s="143">
        <v>648.46</v>
      </c>
    </row>
    <row r="213" spans="1:23" ht="17.25" customHeight="1" x14ac:dyDescent="0.25">
      <c r="A213" s="178" t="s">
        <v>1295</v>
      </c>
      <c r="B213" s="144"/>
      <c r="C213" s="136"/>
      <c r="D213" s="144"/>
      <c r="E213" s="138"/>
      <c r="F213" s="138"/>
      <c r="G213" s="140"/>
      <c r="H213" s="140"/>
      <c r="I213" s="140">
        <f t="shared" si="72"/>
        <v>0</v>
      </c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1"/>
      <c r="V213" s="142"/>
      <c r="W213" s="143">
        <v>0</v>
      </c>
    </row>
    <row r="214" spans="1:23" ht="21.75" customHeight="1" x14ac:dyDescent="0.25">
      <c r="A214" s="145" t="s">
        <v>1296</v>
      </c>
      <c r="B214" s="144" t="s">
        <v>1297</v>
      </c>
      <c r="C214" s="136" t="s">
        <v>1298</v>
      </c>
      <c r="D214" s="137">
        <v>9403202009</v>
      </c>
      <c r="E214" s="138" t="s">
        <v>1299</v>
      </c>
      <c r="F214" s="138"/>
      <c r="G214" s="140">
        <v>141.06</v>
      </c>
      <c r="H214" s="140">
        <v>141.9</v>
      </c>
      <c r="I214" s="140">
        <f t="shared" si="72"/>
        <v>141.9</v>
      </c>
      <c r="J214" s="140">
        <f t="shared" si="74"/>
        <v>142.75</v>
      </c>
      <c r="K214" s="140">
        <f t="shared" ref="K214:K218" si="83">ROUND((H214*1.006),2)</f>
        <v>142.75</v>
      </c>
      <c r="L214" s="140">
        <f t="shared" ref="L214:L218" si="84">ROUND((J214*1.006),2)</f>
        <v>143.61000000000001</v>
      </c>
      <c r="M214" s="140">
        <v>143.61000000000001</v>
      </c>
      <c r="N214" s="140">
        <v>144.04</v>
      </c>
      <c r="O214" s="140">
        <v>144.47</v>
      </c>
      <c r="P214" s="140">
        <v>144.9</v>
      </c>
      <c r="Q214" s="140">
        <v>145.33000000000001</v>
      </c>
      <c r="R214" s="140">
        <v>145.33000000000001</v>
      </c>
      <c r="S214" s="140"/>
      <c r="T214" s="140">
        <f>Q214</f>
        <v>145.33000000000001</v>
      </c>
      <c r="U214" s="141">
        <f t="shared" ref="U214:U218" si="85">T214*20%</f>
        <v>29.066000000000003</v>
      </c>
      <c r="V214" s="142">
        <f t="shared" ref="V214:V218" si="86">T214+U214</f>
        <v>174.39600000000002</v>
      </c>
      <c r="W214" s="143">
        <v>200.56</v>
      </c>
    </row>
    <row r="215" spans="1:23" ht="21.75" customHeight="1" x14ac:dyDescent="0.25">
      <c r="A215" s="145" t="s">
        <v>1300</v>
      </c>
      <c r="B215" s="144" t="s">
        <v>1301</v>
      </c>
      <c r="C215" s="136" t="s">
        <v>1302</v>
      </c>
      <c r="D215" s="137">
        <v>9403202009</v>
      </c>
      <c r="E215" s="138" t="s">
        <v>1299</v>
      </c>
      <c r="F215" s="138"/>
      <c r="G215" s="140">
        <v>141.06</v>
      </c>
      <c r="H215" s="140">
        <v>141.9</v>
      </c>
      <c r="I215" s="140">
        <f t="shared" si="72"/>
        <v>141.9</v>
      </c>
      <c r="J215" s="140">
        <f t="shared" si="74"/>
        <v>142.75</v>
      </c>
      <c r="K215" s="140">
        <f t="shared" si="83"/>
        <v>142.75</v>
      </c>
      <c r="L215" s="140">
        <f t="shared" si="84"/>
        <v>143.61000000000001</v>
      </c>
      <c r="M215" s="140">
        <v>143.61000000000001</v>
      </c>
      <c r="N215" s="140">
        <v>144.04</v>
      </c>
      <c r="O215" s="140">
        <v>144.47</v>
      </c>
      <c r="P215" s="140">
        <v>144.9</v>
      </c>
      <c r="Q215" s="140">
        <v>145.33000000000001</v>
      </c>
      <c r="R215" s="140">
        <v>145.33000000000001</v>
      </c>
      <c r="S215" s="140"/>
      <c r="T215" s="140">
        <f t="shared" ref="T215:T218" si="87">Q215</f>
        <v>145.33000000000001</v>
      </c>
      <c r="U215" s="141">
        <f t="shared" si="85"/>
        <v>29.066000000000003</v>
      </c>
      <c r="V215" s="142">
        <f t="shared" si="86"/>
        <v>174.39600000000002</v>
      </c>
      <c r="W215" s="143">
        <v>200.56</v>
      </c>
    </row>
    <row r="216" spans="1:23" ht="25.5" customHeight="1" x14ac:dyDescent="0.25">
      <c r="A216" s="145" t="s">
        <v>1303</v>
      </c>
      <c r="B216" s="144" t="s">
        <v>1304</v>
      </c>
      <c r="C216" s="136" t="s">
        <v>1305</v>
      </c>
      <c r="D216" s="137">
        <v>9403202009</v>
      </c>
      <c r="E216" s="138" t="s">
        <v>1299</v>
      </c>
      <c r="F216" s="138"/>
      <c r="G216" s="140">
        <v>155.27000000000001</v>
      </c>
      <c r="H216" s="140">
        <v>156.21</v>
      </c>
      <c r="I216" s="140">
        <f t="shared" si="72"/>
        <v>156.21</v>
      </c>
      <c r="J216" s="140">
        <f t="shared" si="74"/>
        <v>157.15</v>
      </c>
      <c r="K216" s="140">
        <f t="shared" si="83"/>
        <v>157.15</v>
      </c>
      <c r="L216" s="140">
        <f t="shared" si="84"/>
        <v>158.09</v>
      </c>
      <c r="M216" s="140">
        <v>158.09</v>
      </c>
      <c r="N216" s="140">
        <v>158.56</v>
      </c>
      <c r="O216" s="140">
        <v>159.04</v>
      </c>
      <c r="P216" s="140">
        <v>159.52000000000001</v>
      </c>
      <c r="Q216" s="140">
        <v>160</v>
      </c>
      <c r="R216" s="140">
        <v>160</v>
      </c>
      <c r="S216" s="140"/>
      <c r="T216" s="140">
        <f t="shared" si="87"/>
        <v>160</v>
      </c>
      <c r="U216" s="141">
        <f t="shared" si="85"/>
        <v>32</v>
      </c>
      <c r="V216" s="142">
        <f t="shared" si="86"/>
        <v>192</v>
      </c>
      <c r="W216" s="143">
        <v>220.8</v>
      </c>
    </row>
    <row r="217" spans="1:23" ht="25.5" customHeight="1" x14ac:dyDescent="0.25">
      <c r="A217" s="145" t="s">
        <v>1306</v>
      </c>
      <c r="B217" s="144" t="s">
        <v>1307</v>
      </c>
      <c r="C217" s="136" t="s">
        <v>1308</v>
      </c>
      <c r="D217" s="137">
        <v>9403202009</v>
      </c>
      <c r="E217" s="138" t="s">
        <v>1299</v>
      </c>
      <c r="F217" s="138"/>
      <c r="G217" s="140">
        <v>348.58</v>
      </c>
      <c r="H217" s="140">
        <v>350.68</v>
      </c>
      <c r="I217" s="140">
        <f t="shared" si="72"/>
        <v>350.68</v>
      </c>
      <c r="J217" s="140">
        <f t="shared" si="74"/>
        <v>352.78</v>
      </c>
      <c r="K217" s="140">
        <f t="shared" si="83"/>
        <v>352.78</v>
      </c>
      <c r="L217" s="140">
        <f t="shared" si="84"/>
        <v>354.9</v>
      </c>
      <c r="M217" s="140">
        <v>354.9</v>
      </c>
      <c r="N217" s="140">
        <v>355.96</v>
      </c>
      <c r="O217" s="140">
        <v>357.03</v>
      </c>
      <c r="P217" s="140">
        <v>358.1</v>
      </c>
      <c r="Q217" s="140">
        <v>359.17</v>
      </c>
      <c r="R217" s="140">
        <v>359.17</v>
      </c>
      <c r="S217" s="140"/>
      <c r="T217" s="140">
        <f t="shared" si="87"/>
        <v>359.17</v>
      </c>
      <c r="U217" s="141">
        <f t="shared" si="85"/>
        <v>71.834000000000003</v>
      </c>
      <c r="V217" s="142">
        <f t="shared" si="86"/>
        <v>431.00400000000002</v>
      </c>
      <c r="W217" s="143">
        <v>495.65</v>
      </c>
    </row>
    <row r="218" spans="1:23" ht="27.75" customHeight="1" x14ac:dyDescent="0.25">
      <c r="A218" s="145" t="s">
        <v>1309</v>
      </c>
      <c r="B218" s="144" t="s">
        <v>1310</v>
      </c>
      <c r="C218" s="136" t="s">
        <v>1311</v>
      </c>
      <c r="D218" s="137">
        <v>9403202009</v>
      </c>
      <c r="E218" s="138" t="s">
        <v>1299</v>
      </c>
      <c r="F218" s="138"/>
      <c r="G218" s="140">
        <v>370.82</v>
      </c>
      <c r="H218" s="140">
        <v>373.05</v>
      </c>
      <c r="I218" s="140">
        <f t="shared" si="72"/>
        <v>373.05</v>
      </c>
      <c r="J218" s="140">
        <f t="shared" si="74"/>
        <v>375.29</v>
      </c>
      <c r="K218" s="140">
        <f t="shared" si="83"/>
        <v>375.29</v>
      </c>
      <c r="L218" s="140">
        <f t="shared" si="84"/>
        <v>377.54</v>
      </c>
      <c r="M218" s="140">
        <v>377.54</v>
      </c>
      <c r="N218" s="140">
        <v>378.67</v>
      </c>
      <c r="O218" s="140">
        <v>379.81</v>
      </c>
      <c r="P218" s="140">
        <v>380.95</v>
      </c>
      <c r="Q218" s="140">
        <v>382.09</v>
      </c>
      <c r="R218" s="140">
        <v>382.09</v>
      </c>
      <c r="S218" s="140"/>
      <c r="T218" s="140">
        <f t="shared" si="87"/>
        <v>382.09</v>
      </c>
      <c r="U218" s="141">
        <f t="shared" si="85"/>
        <v>76.417999999999992</v>
      </c>
      <c r="V218" s="142">
        <f t="shared" si="86"/>
        <v>458.50799999999998</v>
      </c>
      <c r="W218" s="143">
        <v>527.28</v>
      </c>
    </row>
    <row r="219" spans="1:23" ht="21" customHeight="1" x14ac:dyDescent="0.25">
      <c r="A219" s="179" t="s">
        <v>1312</v>
      </c>
      <c r="B219" s="144"/>
      <c r="C219" s="136"/>
      <c r="D219" s="144"/>
      <c r="E219" s="138"/>
      <c r="F219" s="138"/>
      <c r="G219" s="140"/>
      <c r="H219" s="140"/>
      <c r="I219" s="140">
        <f t="shared" si="72"/>
        <v>0</v>
      </c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1"/>
      <c r="V219" s="142"/>
      <c r="W219" s="143">
        <v>0</v>
      </c>
    </row>
    <row r="220" spans="1:23" ht="21" customHeight="1" x14ac:dyDescent="0.25">
      <c r="A220" s="106" t="s">
        <v>1313</v>
      </c>
      <c r="B220" s="144" t="s">
        <v>1314</v>
      </c>
      <c r="C220" s="136" t="s">
        <v>1315</v>
      </c>
      <c r="D220" s="137">
        <v>9403208009</v>
      </c>
      <c r="E220" s="138" t="s">
        <v>1316</v>
      </c>
      <c r="F220" s="138"/>
      <c r="G220" s="140">
        <v>43.61</v>
      </c>
      <c r="H220" s="140">
        <v>43.74</v>
      </c>
      <c r="I220" s="140">
        <f t="shared" si="72"/>
        <v>43.74</v>
      </c>
      <c r="J220" s="140">
        <f>ROUND((H220*1.02),2)</f>
        <v>44.61</v>
      </c>
      <c r="K220" s="140">
        <f>ROUND((H220*1.02),2)</f>
        <v>44.61</v>
      </c>
      <c r="L220" s="140">
        <v>44.87</v>
      </c>
      <c r="M220" s="140"/>
      <c r="N220" s="140">
        <v>44.87</v>
      </c>
      <c r="O220" s="140">
        <v>44.87</v>
      </c>
      <c r="P220" s="140">
        <v>44.87</v>
      </c>
      <c r="Q220" s="140">
        <v>44.87</v>
      </c>
      <c r="R220" s="140">
        <v>44.87</v>
      </c>
      <c r="S220" s="140"/>
      <c r="T220" s="140">
        <v>44.87</v>
      </c>
      <c r="U220" s="141">
        <f>T220*20%</f>
        <v>8.9740000000000002</v>
      </c>
      <c r="V220" s="142">
        <f>T220+U220</f>
        <v>53.843999999999994</v>
      </c>
      <c r="W220" s="143">
        <v>61.92</v>
      </c>
    </row>
    <row r="221" spans="1:23" ht="22.5" customHeight="1" x14ac:dyDescent="0.25">
      <c r="A221" s="179" t="s">
        <v>1317</v>
      </c>
      <c r="B221" s="144"/>
      <c r="C221" s="136"/>
      <c r="D221" s="137"/>
      <c r="E221" s="138"/>
      <c r="F221" s="138"/>
      <c r="G221" s="140"/>
      <c r="H221" s="140">
        <f>ROUND((E221*1),2)</f>
        <v>0</v>
      </c>
      <c r="I221" s="140">
        <f t="shared" si="72"/>
        <v>0</v>
      </c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1"/>
      <c r="V221" s="142"/>
      <c r="W221" s="143">
        <v>0</v>
      </c>
    </row>
    <row r="222" spans="1:23" ht="18" customHeight="1" x14ac:dyDescent="0.25">
      <c r="A222" s="106" t="s">
        <v>1318</v>
      </c>
      <c r="B222" s="144" t="s">
        <v>1319</v>
      </c>
      <c r="C222" s="136" t="s">
        <v>1320</v>
      </c>
      <c r="D222" s="137">
        <v>9401790009</v>
      </c>
      <c r="E222" s="138" t="s">
        <v>1321</v>
      </c>
      <c r="F222" s="138"/>
      <c r="G222" s="140">
        <v>89.03</v>
      </c>
      <c r="H222" s="140">
        <v>89.92</v>
      </c>
      <c r="I222" s="140">
        <f t="shared" si="72"/>
        <v>89.92</v>
      </c>
      <c r="J222" s="140">
        <f t="shared" ref="J222:J276" si="88">ROUND((H222*1.02),2)</f>
        <v>91.72</v>
      </c>
      <c r="K222" s="140">
        <f t="shared" ref="K222:K225" si="89">ROUND((H222*1.02),2)</f>
        <v>91.72</v>
      </c>
      <c r="L222" s="140">
        <f>ROUND((J222*1.006),2)</f>
        <v>92.27</v>
      </c>
      <c r="M222" s="140"/>
      <c r="N222" s="140">
        <v>92.27</v>
      </c>
      <c r="O222" s="140">
        <v>92.27</v>
      </c>
      <c r="P222" s="140">
        <f>ROUND((J222*1.006),2)</f>
        <v>92.27</v>
      </c>
      <c r="Q222" s="140">
        <f>ROUND((J222*1.006),2)</f>
        <v>92.27</v>
      </c>
      <c r="R222" s="140">
        <f>ROUND((K222*1.006),2)</f>
        <v>92.27</v>
      </c>
      <c r="S222" s="140"/>
      <c r="T222" s="140">
        <f>ROUND((K222*1.006),2)</f>
        <v>92.27</v>
      </c>
      <c r="U222" s="141">
        <f>T222*20%</f>
        <v>18.454000000000001</v>
      </c>
      <c r="V222" s="142">
        <f>T222+U222</f>
        <v>110.72399999999999</v>
      </c>
      <c r="W222" s="143">
        <v>127.33</v>
      </c>
    </row>
    <row r="223" spans="1:23" ht="33.75" customHeight="1" x14ac:dyDescent="0.25">
      <c r="A223" s="145" t="s">
        <v>1322</v>
      </c>
      <c r="B223" s="135" t="s">
        <v>1323</v>
      </c>
      <c r="C223" s="136" t="s">
        <v>1324</v>
      </c>
      <c r="D223" s="137">
        <v>9401790009</v>
      </c>
      <c r="E223" s="138" t="s">
        <v>927</v>
      </c>
      <c r="F223" s="138"/>
      <c r="G223" s="140">
        <v>417.58</v>
      </c>
      <c r="H223" s="140">
        <f>ROUND((G223*1.01),2)</f>
        <v>421.76</v>
      </c>
      <c r="I223" s="140">
        <f t="shared" si="72"/>
        <v>421.76</v>
      </c>
      <c r="J223" s="140">
        <f t="shared" si="88"/>
        <v>430.2</v>
      </c>
      <c r="K223" s="140">
        <f t="shared" si="89"/>
        <v>430.2</v>
      </c>
      <c r="L223" s="140">
        <v>432.78</v>
      </c>
      <c r="M223" s="140"/>
      <c r="N223" s="140">
        <v>432.78</v>
      </c>
      <c r="O223" s="140">
        <v>432.78</v>
      </c>
      <c r="P223" s="140">
        <v>432.78</v>
      </c>
      <c r="Q223" s="140">
        <v>432.78</v>
      </c>
      <c r="R223" s="140">
        <v>432.78</v>
      </c>
      <c r="S223" s="140"/>
      <c r="T223" s="140">
        <v>432.78</v>
      </c>
      <c r="U223" s="141">
        <f>T223*20%</f>
        <v>86.555999999999997</v>
      </c>
      <c r="V223" s="142">
        <f>T223+U223</f>
        <v>519.33600000000001</v>
      </c>
      <c r="W223" s="143">
        <v>597.24</v>
      </c>
    </row>
    <row r="224" spans="1:23" s="180" customFormat="1" ht="36" hidden="1" customHeight="1" thickBot="1" x14ac:dyDescent="0.3">
      <c r="A224" s="145" t="s">
        <v>1325</v>
      </c>
      <c r="B224" s="144" t="s">
        <v>1326</v>
      </c>
      <c r="C224" s="136" t="s">
        <v>1324</v>
      </c>
      <c r="D224" s="137" t="s">
        <v>1155</v>
      </c>
      <c r="E224" s="138" t="s">
        <v>927</v>
      </c>
      <c r="F224" s="138"/>
      <c r="G224" s="140">
        <v>0</v>
      </c>
      <c r="H224" s="140">
        <f>ROUND((G224*1.01),2)</f>
        <v>0</v>
      </c>
      <c r="I224" s="140">
        <f t="shared" si="72"/>
        <v>0</v>
      </c>
      <c r="J224" s="140">
        <f t="shared" si="88"/>
        <v>0</v>
      </c>
      <c r="K224" s="140">
        <f t="shared" si="89"/>
        <v>0</v>
      </c>
      <c r="L224" s="140">
        <f>ROUND((I224*1.02),2)</f>
        <v>0</v>
      </c>
      <c r="M224" s="140"/>
      <c r="N224" s="140">
        <f>ROUND((I224*1.02),2)</f>
        <v>0</v>
      </c>
      <c r="O224" s="140">
        <f>ROUND((I224*1.02),2)</f>
        <v>0</v>
      </c>
      <c r="P224" s="140">
        <f>ROUND((I224*1.02),2)</f>
        <v>0</v>
      </c>
      <c r="Q224" s="140">
        <f>ROUND((I224*1.02),2)</f>
        <v>0</v>
      </c>
      <c r="R224" s="140">
        <f>ROUND((J224*1.02),2)</f>
        <v>0</v>
      </c>
      <c r="S224" s="140"/>
      <c r="T224" s="140">
        <f>ROUND((J224*1.02),2)</f>
        <v>0</v>
      </c>
      <c r="U224" s="141">
        <f>T224*20%</f>
        <v>0</v>
      </c>
      <c r="V224" s="142">
        <f>T224+U224</f>
        <v>0</v>
      </c>
      <c r="W224" s="143">
        <v>0</v>
      </c>
    </row>
    <row r="225" spans="1:23" ht="30" customHeight="1" x14ac:dyDescent="0.25">
      <c r="A225" s="145" t="s">
        <v>1327</v>
      </c>
      <c r="B225" s="144" t="s">
        <v>1328</v>
      </c>
      <c r="C225" s="136" t="s">
        <v>1329</v>
      </c>
      <c r="D225" s="137">
        <v>9401710009</v>
      </c>
      <c r="E225" s="138" t="s">
        <v>927</v>
      </c>
      <c r="F225" s="138"/>
      <c r="G225" s="140">
        <v>588.05999999999995</v>
      </c>
      <c r="H225" s="140">
        <f>ROUND((G225*1.01),2)</f>
        <v>593.94000000000005</v>
      </c>
      <c r="I225" s="140">
        <f t="shared" si="72"/>
        <v>593.94000000000005</v>
      </c>
      <c r="J225" s="140">
        <f t="shared" si="88"/>
        <v>605.82000000000005</v>
      </c>
      <c r="K225" s="140">
        <f t="shared" si="89"/>
        <v>605.82000000000005</v>
      </c>
      <c r="L225" s="140">
        <v>617.94000000000005</v>
      </c>
      <c r="M225" s="140"/>
      <c r="N225" s="140">
        <v>617.94000000000005</v>
      </c>
      <c r="O225" s="140">
        <v>617.94000000000005</v>
      </c>
      <c r="P225" s="140">
        <v>617.94000000000005</v>
      </c>
      <c r="Q225" s="140">
        <v>617.94000000000005</v>
      </c>
      <c r="R225" s="140">
        <v>617.94000000000005</v>
      </c>
      <c r="S225" s="140"/>
      <c r="T225" s="140">
        <v>617.94000000000005</v>
      </c>
      <c r="U225" s="141">
        <f>T225*20%</f>
        <v>123.58800000000002</v>
      </c>
      <c r="V225" s="142">
        <f>T225+U225</f>
        <v>741.52800000000002</v>
      </c>
      <c r="W225" s="143">
        <v>852.76</v>
      </c>
    </row>
    <row r="226" spans="1:23" ht="22.5" customHeight="1" x14ac:dyDescent="0.25">
      <c r="A226" s="165" t="s">
        <v>1330</v>
      </c>
      <c r="B226" s="144"/>
      <c r="C226" s="136"/>
      <c r="D226" s="137"/>
      <c r="E226" s="138"/>
      <c r="F226" s="138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1"/>
      <c r="V226" s="142"/>
      <c r="W226" s="143">
        <v>0</v>
      </c>
    </row>
    <row r="227" spans="1:23" ht="26.25" customHeight="1" x14ac:dyDescent="0.25">
      <c r="A227" s="106" t="s">
        <v>1331</v>
      </c>
      <c r="B227" s="144" t="s">
        <v>1332</v>
      </c>
      <c r="C227" s="136" t="s">
        <v>1333</v>
      </c>
      <c r="D227" s="137"/>
      <c r="E227" s="138" t="s">
        <v>1334</v>
      </c>
      <c r="F227" s="138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>
        <v>137.93</v>
      </c>
      <c r="U227" s="141">
        <f>T227*20%</f>
        <v>27.586000000000002</v>
      </c>
      <c r="V227" s="142">
        <f>T227+U227</f>
        <v>165.51600000000002</v>
      </c>
      <c r="W227" s="143">
        <v>190.34</v>
      </c>
    </row>
    <row r="228" spans="1:23" ht="21.75" customHeight="1" x14ac:dyDescent="0.25">
      <c r="A228" s="106" t="s">
        <v>1331</v>
      </c>
      <c r="B228" s="144" t="s">
        <v>1335</v>
      </c>
      <c r="C228" s="136" t="s">
        <v>1336</v>
      </c>
      <c r="D228" s="137"/>
      <c r="E228" s="138" t="s">
        <v>1334</v>
      </c>
      <c r="F228" s="138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>
        <v>141.47</v>
      </c>
      <c r="U228" s="141">
        <f t="shared" ref="U228:U229" si="90">T228*20%</f>
        <v>28.294</v>
      </c>
      <c r="V228" s="142">
        <f t="shared" ref="V228:V229" si="91">T228+U228</f>
        <v>169.76400000000001</v>
      </c>
      <c r="W228" s="143">
        <v>195.23</v>
      </c>
    </row>
    <row r="229" spans="1:23" ht="30" customHeight="1" x14ac:dyDescent="0.25">
      <c r="A229" s="106" t="s">
        <v>1337</v>
      </c>
      <c r="B229" s="144" t="s">
        <v>1338</v>
      </c>
      <c r="C229" s="136" t="s">
        <v>1339</v>
      </c>
      <c r="D229" s="137"/>
      <c r="E229" s="138" t="s">
        <v>1334</v>
      </c>
      <c r="F229" s="138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>
        <v>225.86</v>
      </c>
      <c r="U229" s="141">
        <f t="shared" si="90"/>
        <v>45.172000000000004</v>
      </c>
      <c r="V229" s="142">
        <f t="shared" si="91"/>
        <v>271.03200000000004</v>
      </c>
      <c r="W229" s="143">
        <v>311.69</v>
      </c>
    </row>
    <row r="230" spans="1:23" ht="21" customHeight="1" x14ac:dyDescent="0.25">
      <c r="A230" s="181" t="s">
        <v>1340</v>
      </c>
      <c r="B230" s="135"/>
      <c r="C230" s="136"/>
      <c r="D230" s="137"/>
      <c r="E230" s="138"/>
      <c r="F230" s="138"/>
      <c r="G230" s="140"/>
      <c r="H230" s="140"/>
      <c r="I230" s="140">
        <f t="shared" si="72"/>
        <v>0</v>
      </c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1"/>
      <c r="V230" s="142"/>
      <c r="W230" s="143">
        <v>0</v>
      </c>
    </row>
    <row r="231" spans="1:23" ht="21" customHeight="1" x14ac:dyDescent="0.25">
      <c r="A231" s="175" t="s">
        <v>1341</v>
      </c>
      <c r="B231" s="144" t="s">
        <v>1342</v>
      </c>
      <c r="C231" s="136"/>
      <c r="D231" s="137"/>
      <c r="E231" s="138"/>
      <c r="F231" s="138"/>
      <c r="G231" s="140">
        <v>477.01</v>
      </c>
      <c r="H231" s="140">
        <f>H251*4+H252</f>
        <v>481.18</v>
      </c>
      <c r="I231" s="140">
        <f t="shared" si="72"/>
        <v>481.18</v>
      </c>
      <c r="J231" s="140">
        <f t="shared" si="88"/>
        <v>490.8</v>
      </c>
      <c r="K231" s="140">
        <f t="shared" ref="K231:K239" si="92">ROUND((H231*1.02),2)</f>
        <v>490.8</v>
      </c>
      <c r="L231" s="140">
        <f>L251*4+L252</f>
        <v>503.85</v>
      </c>
      <c r="M231" s="140"/>
      <c r="N231" s="140">
        <v>503.85</v>
      </c>
      <c r="O231" s="140">
        <f>O251*4+O252</f>
        <v>503.85</v>
      </c>
      <c r="P231" s="140">
        <f>P251*4+P252</f>
        <v>503.85</v>
      </c>
      <c r="Q231" s="140">
        <f>Q251*4+Q252</f>
        <v>503.85</v>
      </c>
      <c r="R231" s="140">
        <f>R251*4+R252</f>
        <v>503.85</v>
      </c>
      <c r="S231" s="140"/>
      <c r="T231" s="140">
        <f>T251*4+T252</f>
        <v>503.85</v>
      </c>
      <c r="U231" s="141">
        <f t="shared" ref="U231:U260" si="93">T231*20%</f>
        <v>100.77000000000001</v>
      </c>
      <c r="V231" s="142">
        <f t="shared" ref="V231:V260" si="94">T231+U231</f>
        <v>604.62</v>
      </c>
      <c r="W231" s="143">
        <v>695.31</v>
      </c>
    </row>
    <row r="232" spans="1:23" ht="21" customHeight="1" x14ac:dyDescent="0.25">
      <c r="A232" s="182" t="s">
        <v>1343</v>
      </c>
      <c r="B232" s="60" t="s">
        <v>1344</v>
      </c>
      <c r="C232" s="62"/>
      <c r="D232" s="183"/>
      <c r="E232" s="41"/>
      <c r="F232" s="184"/>
      <c r="G232" s="172">
        <v>701.75</v>
      </c>
      <c r="H232" s="172">
        <f t="shared" ref="H232:H248" si="95">ROUND((G232*1.03),2)</f>
        <v>722.8</v>
      </c>
      <c r="I232" s="172">
        <f t="shared" si="72"/>
        <v>722.8</v>
      </c>
      <c r="J232" s="172">
        <f t="shared" si="88"/>
        <v>737.26</v>
      </c>
      <c r="K232" s="172">
        <f t="shared" si="92"/>
        <v>737.26</v>
      </c>
      <c r="L232" s="172">
        <f>ROUND((I232*1.02),2)</f>
        <v>737.26</v>
      </c>
      <c r="M232" s="172"/>
      <c r="N232" s="172">
        <f t="shared" ref="N232" si="96">K232</f>
        <v>737.26</v>
      </c>
      <c r="O232" s="172">
        <f t="shared" ref="O232" si="97">K232</f>
        <v>737.26</v>
      </c>
      <c r="P232" s="172">
        <f>K232</f>
        <v>737.26</v>
      </c>
      <c r="Q232" s="172">
        <f t="shared" ref="Q232:R232" si="98">K232</f>
        <v>737.26</v>
      </c>
      <c r="R232" s="172">
        <f t="shared" si="98"/>
        <v>737.26</v>
      </c>
      <c r="S232" s="172"/>
      <c r="T232" s="172">
        <v>564</v>
      </c>
      <c r="U232" s="185">
        <f t="shared" si="93"/>
        <v>112.80000000000001</v>
      </c>
      <c r="V232" s="186">
        <f t="shared" si="94"/>
        <v>676.8</v>
      </c>
      <c r="W232" s="143">
        <v>778.32</v>
      </c>
    </row>
    <row r="233" spans="1:23" ht="39" x14ac:dyDescent="0.25">
      <c r="A233" s="145" t="s">
        <v>1345</v>
      </c>
      <c r="B233" s="135" t="s">
        <v>1346</v>
      </c>
      <c r="C233" s="136" t="s">
        <v>1347</v>
      </c>
      <c r="D233" s="137">
        <v>9401710009</v>
      </c>
      <c r="E233" s="138" t="s">
        <v>927</v>
      </c>
      <c r="F233" s="138"/>
      <c r="G233" s="140">
        <v>616.82000000000005</v>
      </c>
      <c r="H233" s="140">
        <f t="shared" si="95"/>
        <v>635.32000000000005</v>
      </c>
      <c r="I233" s="140">
        <f t="shared" si="72"/>
        <v>635.32000000000005</v>
      </c>
      <c r="J233" s="140">
        <f t="shared" si="88"/>
        <v>648.03</v>
      </c>
      <c r="K233" s="140">
        <f t="shared" si="92"/>
        <v>648.03</v>
      </c>
      <c r="L233" s="140">
        <v>648.03</v>
      </c>
      <c r="M233" s="140"/>
      <c r="N233" s="140">
        <v>648.03</v>
      </c>
      <c r="O233" s="140">
        <v>648.03</v>
      </c>
      <c r="P233" s="140">
        <v>648.03</v>
      </c>
      <c r="Q233" s="140">
        <v>648.03</v>
      </c>
      <c r="R233" s="140">
        <v>648.03</v>
      </c>
      <c r="S233" s="140"/>
      <c r="T233" s="140">
        <v>648.03</v>
      </c>
      <c r="U233" s="141">
        <f t="shared" si="93"/>
        <v>129.60599999999999</v>
      </c>
      <c r="V233" s="142">
        <f t="shared" si="94"/>
        <v>777.63599999999997</v>
      </c>
      <c r="W233" s="143">
        <v>894.28</v>
      </c>
    </row>
    <row r="234" spans="1:23" ht="25.5" customHeight="1" x14ac:dyDescent="0.25">
      <c r="A234" s="145" t="s">
        <v>1345</v>
      </c>
      <c r="B234" s="135" t="s">
        <v>1348</v>
      </c>
      <c r="C234" s="136" t="s">
        <v>1347</v>
      </c>
      <c r="D234" s="137">
        <v>9401710009</v>
      </c>
      <c r="E234" s="138" t="s">
        <v>927</v>
      </c>
      <c r="F234" s="138"/>
      <c r="G234" s="140">
        <v>616.82000000000005</v>
      </c>
      <c r="H234" s="140">
        <f t="shared" si="95"/>
        <v>635.32000000000005</v>
      </c>
      <c r="I234" s="140">
        <f t="shared" si="72"/>
        <v>635.32000000000005</v>
      </c>
      <c r="J234" s="140">
        <f t="shared" si="88"/>
        <v>648.03</v>
      </c>
      <c r="K234" s="140">
        <f t="shared" si="92"/>
        <v>648.03</v>
      </c>
      <c r="L234" s="140">
        <v>648.03</v>
      </c>
      <c r="M234" s="140"/>
      <c r="N234" s="140">
        <v>648.03</v>
      </c>
      <c r="O234" s="140">
        <v>648.03</v>
      </c>
      <c r="P234" s="140">
        <v>648.03</v>
      </c>
      <c r="Q234" s="140">
        <v>648.03</v>
      </c>
      <c r="R234" s="140">
        <v>648.03</v>
      </c>
      <c r="S234" s="140"/>
      <c r="T234" s="140">
        <v>678.3</v>
      </c>
      <c r="U234" s="141">
        <f t="shared" si="93"/>
        <v>135.66</v>
      </c>
      <c r="V234" s="142">
        <f t="shared" si="94"/>
        <v>813.95999999999992</v>
      </c>
      <c r="W234" s="143">
        <v>936.05</v>
      </c>
    </row>
    <row r="235" spans="1:23" ht="51.75" customHeight="1" x14ac:dyDescent="0.25">
      <c r="A235" s="145" t="s">
        <v>1349</v>
      </c>
      <c r="B235" s="135" t="s">
        <v>1350</v>
      </c>
      <c r="C235" s="136" t="s">
        <v>1351</v>
      </c>
      <c r="D235" s="137">
        <v>9401710009</v>
      </c>
      <c r="E235" s="138" t="s">
        <v>927</v>
      </c>
      <c r="F235" s="138"/>
      <c r="G235" s="140">
        <v>676.64</v>
      </c>
      <c r="H235" s="140">
        <f t="shared" si="95"/>
        <v>696.94</v>
      </c>
      <c r="I235" s="140">
        <f t="shared" si="72"/>
        <v>696.94</v>
      </c>
      <c r="J235" s="140">
        <f t="shared" si="88"/>
        <v>710.88</v>
      </c>
      <c r="K235" s="140">
        <f t="shared" si="92"/>
        <v>710.88</v>
      </c>
      <c r="L235" s="140">
        <v>710.88</v>
      </c>
      <c r="M235" s="140"/>
      <c r="N235" s="140">
        <v>710.88</v>
      </c>
      <c r="O235" s="140">
        <v>710.88</v>
      </c>
      <c r="P235" s="140">
        <v>710.88</v>
      </c>
      <c r="Q235" s="140">
        <v>710.88</v>
      </c>
      <c r="R235" s="140">
        <v>710.88</v>
      </c>
      <c r="S235" s="140"/>
      <c r="T235" s="140">
        <v>710.88</v>
      </c>
      <c r="U235" s="141">
        <f t="shared" si="93"/>
        <v>142.17600000000002</v>
      </c>
      <c r="V235" s="142">
        <f t="shared" si="94"/>
        <v>853.05600000000004</v>
      </c>
      <c r="W235" s="143">
        <v>981.01</v>
      </c>
    </row>
    <row r="236" spans="1:23" ht="39" customHeight="1" x14ac:dyDescent="0.25">
      <c r="A236" s="145" t="s">
        <v>1352</v>
      </c>
      <c r="B236" s="135" t="s">
        <v>1353</v>
      </c>
      <c r="C236" s="136" t="s">
        <v>1354</v>
      </c>
      <c r="D236" s="137">
        <v>9401710009</v>
      </c>
      <c r="E236" s="138" t="s">
        <v>927</v>
      </c>
      <c r="F236" s="138"/>
      <c r="G236" s="140">
        <v>701.75</v>
      </c>
      <c r="H236" s="140">
        <f t="shared" si="95"/>
        <v>722.8</v>
      </c>
      <c r="I236" s="140">
        <f t="shared" si="72"/>
        <v>722.8</v>
      </c>
      <c r="J236" s="140">
        <f t="shared" si="88"/>
        <v>737.26</v>
      </c>
      <c r="K236" s="140">
        <f t="shared" si="92"/>
        <v>737.26</v>
      </c>
      <c r="L236" s="140">
        <f>ROUND((I236*1.02),2)</f>
        <v>737.26</v>
      </c>
      <c r="M236" s="140"/>
      <c r="N236" s="140">
        <f t="shared" ref="N236:N248" si="99">K236</f>
        <v>737.26</v>
      </c>
      <c r="O236" s="140">
        <f t="shared" ref="O236:O248" si="100">K236</f>
        <v>737.26</v>
      </c>
      <c r="P236" s="140">
        <f>K236</f>
        <v>737.26</v>
      </c>
      <c r="Q236" s="140">
        <f t="shared" ref="Q236:R248" si="101">K236</f>
        <v>737.26</v>
      </c>
      <c r="R236" s="140">
        <f t="shared" si="101"/>
        <v>737.26</v>
      </c>
      <c r="S236" s="140"/>
      <c r="T236" s="140">
        <f t="shared" ref="T236:T248" si="102">L236</f>
        <v>737.26</v>
      </c>
      <c r="U236" s="141">
        <f t="shared" si="93"/>
        <v>147.452</v>
      </c>
      <c r="V236" s="142">
        <f t="shared" si="94"/>
        <v>884.71199999999999</v>
      </c>
      <c r="W236" s="143">
        <v>1017.42</v>
      </c>
    </row>
    <row r="237" spans="1:23" ht="39" hidden="1" customHeight="1" x14ac:dyDescent="0.25">
      <c r="A237" s="145" t="s">
        <v>1352</v>
      </c>
      <c r="B237" s="135" t="s">
        <v>1355</v>
      </c>
      <c r="C237" s="136" t="s">
        <v>1354</v>
      </c>
      <c r="D237" s="137">
        <v>9401710009</v>
      </c>
      <c r="E237" s="138" t="s">
        <v>927</v>
      </c>
      <c r="F237" s="138"/>
      <c r="G237" s="140">
        <v>701.75</v>
      </c>
      <c r="H237" s="140">
        <f t="shared" si="95"/>
        <v>722.8</v>
      </c>
      <c r="I237" s="140">
        <f t="shared" si="72"/>
        <v>722.8</v>
      </c>
      <c r="J237" s="140">
        <f t="shared" si="88"/>
        <v>737.26</v>
      </c>
      <c r="K237" s="140">
        <f t="shared" si="92"/>
        <v>737.26</v>
      </c>
      <c r="L237" s="140">
        <f>ROUND((I237*1.02),2)</f>
        <v>737.26</v>
      </c>
      <c r="M237" s="140"/>
      <c r="N237" s="140">
        <f t="shared" si="99"/>
        <v>737.26</v>
      </c>
      <c r="O237" s="140">
        <f t="shared" si="100"/>
        <v>737.26</v>
      </c>
      <c r="P237" s="140">
        <f t="shared" ref="P237" si="103">K237</f>
        <v>737.26</v>
      </c>
      <c r="Q237" s="140">
        <f t="shared" si="101"/>
        <v>737.26</v>
      </c>
      <c r="R237" s="140">
        <f t="shared" si="101"/>
        <v>737.26</v>
      </c>
      <c r="S237" s="140"/>
      <c r="T237" s="140">
        <f t="shared" si="102"/>
        <v>737.26</v>
      </c>
      <c r="U237" s="141">
        <f t="shared" si="93"/>
        <v>147.452</v>
      </c>
      <c r="V237" s="142">
        <f t="shared" si="94"/>
        <v>884.71199999999999</v>
      </c>
      <c r="W237" s="143">
        <v>1017.42</v>
      </c>
    </row>
    <row r="238" spans="1:23" ht="39" customHeight="1" x14ac:dyDescent="0.25">
      <c r="A238" s="182" t="s">
        <v>1356</v>
      </c>
      <c r="B238" s="60" t="s">
        <v>1357</v>
      </c>
      <c r="C238" s="62"/>
      <c r="D238" s="183"/>
      <c r="E238" s="41"/>
      <c r="F238" s="184"/>
      <c r="G238" s="172">
        <v>701.75</v>
      </c>
      <c r="H238" s="172">
        <f t="shared" si="95"/>
        <v>722.8</v>
      </c>
      <c r="I238" s="172">
        <f t="shared" si="72"/>
        <v>722.8</v>
      </c>
      <c r="J238" s="172">
        <f t="shared" si="88"/>
        <v>737.26</v>
      </c>
      <c r="K238" s="172">
        <f t="shared" si="92"/>
        <v>737.26</v>
      </c>
      <c r="L238" s="172">
        <f>ROUND((I238*1.02),2)</f>
        <v>737.26</v>
      </c>
      <c r="M238" s="172"/>
      <c r="N238" s="172">
        <f t="shared" si="99"/>
        <v>737.26</v>
      </c>
      <c r="O238" s="172">
        <f t="shared" si="100"/>
        <v>737.26</v>
      </c>
      <c r="P238" s="172">
        <f>K238</f>
        <v>737.26</v>
      </c>
      <c r="Q238" s="172">
        <f t="shared" si="101"/>
        <v>737.26</v>
      </c>
      <c r="R238" s="172">
        <f t="shared" si="101"/>
        <v>737.26</v>
      </c>
      <c r="S238" s="172"/>
      <c r="T238" s="172">
        <v>814</v>
      </c>
      <c r="U238" s="185">
        <f t="shared" si="93"/>
        <v>162.80000000000001</v>
      </c>
      <c r="V238" s="186">
        <f t="shared" si="94"/>
        <v>976.8</v>
      </c>
      <c r="W238" s="143">
        <v>1123.32</v>
      </c>
    </row>
    <row r="239" spans="1:23" ht="39" customHeight="1" x14ac:dyDescent="0.25">
      <c r="A239" s="145" t="s">
        <v>1358</v>
      </c>
      <c r="B239" s="135" t="s">
        <v>1359</v>
      </c>
      <c r="C239" s="136" t="s">
        <v>1360</v>
      </c>
      <c r="D239" s="137">
        <v>9401710009</v>
      </c>
      <c r="E239" s="138" t="s">
        <v>927</v>
      </c>
      <c r="F239" s="138"/>
      <c r="G239" s="140">
        <v>1139.6400000000001</v>
      </c>
      <c r="H239" s="140">
        <f t="shared" si="95"/>
        <v>1173.83</v>
      </c>
      <c r="I239" s="140">
        <f t="shared" si="72"/>
        <v>1173.83</v>
      </c>
      <c r="J239" s="140">
        <f t="shared" si="88"/>
        <v>1197.31</v>
      </c>
      <c r="K239" s="140">
        <f t="shared" si="92"/>
        <v>1197.31</v>
      </c>
      <c r="L239" s="140">
        <f>ROUND((I239*1.02),2)</f>
        <v>1197.31</v>
      </c>
      <c r="M239" s="140"/>
      <c r="N239" s="140">
        <f t="shared" si="99"/>
        <v>1197.31</v>
      </c>
      <c r="O239" s="140">
        <f t="shared" si="100"/>
        <v>1197.31</v>
      </c>
      <c r="P239" s="140">
        <f t="shared" ref="P239:P248" si="104">K239</f>
        <v>1197.31</v>
      </c>
      <c r="Q239" s="140">
        <f t="shared" si="101"/>
        <v>1197.31</v>
      </c>
      <c r="R239" s="140">
        <f t="shared" si="101"/>
        <v>1197.31</v>
      </c>
      <c r="S239" s="140"/>
      <c r="T239" s="140">
        <f t="shared" si="102"/>
        <v>1197.31</v>
      </c>
      <c r="U239" s="141">
        <f t="shared" si="93"/>
        <v>239.46199999999999</v>
      </c>
      <c r="V239" s="142">
        <f t="shared" si="94"/>
        <v>1436.7719999999999</v>
      </c>
      <c r="W239" s="143">
        <v>1652.29</v>
      </c>
    </row>
    <row r="240" spans="1:23" ht="33.75" customHeight="1" x14ac:dyDescent="0.25">
      <c r="A240" s="154" t="s">
        <v>1361</v>
      </c>
      <c r="B240" s="135" t="s">
        <v>1362</v>
      </c>
      <c r="C240" s="168" t="s">
        <v>1363</v>
      </c>
      <c r="D240" s="168" t="s">
        <v>1363</v>
      </c>
      <c r="E240" s="138" t="s">
        <v>927</v>
      </c>
      <c r="F240" s="138"/>
      <c r="G240" s="138" t="s">
        <v>1364</v>
      </c>
      <c r="H240" s="187"/>
      <c r="I240" s="187" t="s">
        <v>1365</v>
      </c>
      <c r="J240" s="187"/>
      <c r="K240" s="140">
        <v>1317.03</v>
      </c>
      <c r="L240" s="140">
        <v>1317.03</v>
      </c>
      <c r="M240" s="140"/>
      <c r="N240" s="140">
        <f t="shared" si="99"/>
        <v>1317.03</v>
      </c>
      <c r="O240" s="140">
        <f t="shared" si="100"/>
        <v>1317.03</v>
      </c>
      <c r="P240" s="140">
        <f t="shared" si="104"/>
        <v>1317.03</v>
      </c>
      <c r="Q240" s="140">
        <f t="shared" si="101"/>
        <v>1317.03</v>
      </c>
      <c r="R240" s="140">
        <f t="shared" si="101"/>
        <v>1317.03</v>
      </c>
      <c r="S240" s="140"/>
      <c r="T240" s="140">
        <f t="shared" si="102"/>
        <v>1317.03</v>
      </c>
      <c r="U240" s="141">
        <f t="shared" si="93"/>
        <v>263.40600000000001</v>
      </c>
      <c r="V240" s="142">
        <f t="shared" si="94"/>
        <v>1580.4359999999999</v>
      </c>
      <c r="W240" s="143">
        <v>1817.5</v>
      </c>
    </row>
    <row r="241" spans="1:23" ht="31.5" customHeight="1" x14ac:dyDescent="0.25">
      <c r="A241" s="145" t="s">
        <v>1366</v>
      </c>
      <c r="B241" s="135" t="s">
        <v>1367</v>
      </c>
      <c r="C241" s="136" t="s">
        <v>1360</v>
      </c>
      <c r="D241" s="137">
        <v>9401710009</v>
      </c>
      <c r="E241" s="138" t="s">
        <v>927</v>
      </c>
      <c r="F241" s="138"/>
      <c r="G241" s="140">
        <v>1253.5999999999999</v>
      </c>
      <c r="H241" s="140">
        <f t="shared" si="95"/>
        <v>1291.21</v>
      </c>
      <c r="I241" s="140">
        <f t="shared" si="72"/>
        <v>1291.21</v>
      </c>
      <c r="J241" s="140">
        <f t="shared" si="88"/>
        <v>1317.03</v>
      </c>
      <c r="K241" s="140">
        <f t="shared" ref="K241:K244" si="105">ROUND((H241*1.02),2)</f>
        <v>1317.03</v>
      </c>
      <c r="L241" s="140">
        <f>ROUND((I241*1.02),2)</f>
        <v>1317.03</v>
      </c>
      <c r="M241" s="140"/>
      <c r="N241" s="140">
        <f t="shared" si="99"/>
        <v>1317.03</v>
      </c>
      <c r="O241" s="140">
        <f t="shared" si="100"/>
        <v>1317.03</v>
      </c>
      <c r="P241" s="140">
        <f t="shared" si="104"/>
        <v>1317.03</v>
      </c>
      <c r="Q241" s="140">
        <f t="shared" si="101"/>
        <v>1317.03</v>
      </c>
      <c r="R241" s="140">
        <f t="shared" si="101"/>
        <v>1317.03</v>
      </c>
      <c r="S241" s="140"/>
      <c r="T241" s="140">
        <f t="shared" si="102"/>
        <v>1317.03</v>
      </c>
      <c r="U241" s="141">
        <f t="shared" si="93"/>
        <v>263.40600000000001</v>
      </c>
      <c r="V241" s="142">
        <f t="shared" si="94"/>
        <v>1580.4359999999999</v>
      </c>
      <c r="W241" s="143">
        <v>1817.5</v>
      </c>
    </row>
    <row r="242" spans="1:23" ht="51" customHeight="1" x14ac:dyDescent="0.25">
      <c r="A242" s="145" t="s">
        <v>1368</v>
      </c>
      <c r="B242" s="135" t="s">
        <v>1369</v>
      </c>
      <c r="C242" s="136" t="s">
        <v>1363</v>
      </c>
      <c r="D242" s="137">
        <v>9401710009</v>
      </c>
      <c r="E242" s="138" t="s">
        <v>1364</v>
      </c>
      <c r="F242" s="138"/>
      <c r="G242" s="140">
        <v>1279.1500000000001</v>
      </c>
      <c r="H242" s="140">
        <f t="shared" si="95"/>
        <v>1317.52</v>
      </c>
      <c r="I242" s="140">
        <f t="shared" si="72"/>
        <v>1317.52</v>
      </c>
      <c r="J242" s="140">
        <f t="shared" si="88"/>
        <v>1343.87</v>
      </c>
      <c r="K242" s="140">
        <f t="shared" si="105"/>
        <v>1343.87</v>
      </c>
      <c r="L242" s="140">
        <f>ROUND((I242*1.02),2)</f>
        <v>1343.87</v>
      </c>
      <c r="M242" s="140"/>
      <c r="N242" s="140">
        <f t="shared" si="99"/>
        <v>1343.87</v>
      </c>
      <c r="O242" s="140">
        <f t="shared" si="100"/>
        <v>1343.87</v>
      </c>
      <c r="P242" s="140">
        <f t="shared" si="104"/>
        <v>1343.87</v>
      </c>
      <c r="Q242" s="140">
        <f t="shared" si="101"/>
        <v>1343.87</v>
      </c>
      <c r="R242" s="140">
        <f t="shared" si="101"/>
        <v>1343.87</v>
      </c>
      <c r="S242" s="140"/>
      <c r="T242" s="140">
        <f t="shared" si="102"/>
        <v>1343.87</v>
      </c>
      <c r="U242" s="141">
        <f t="shared" si="93"/>
        <v>268.774</v>
      </c>
      <c r="V242" s="142">
        <f t="shared" si="94"/>
        <v>1612.6439999999998</v>
      </c>
      <c r="W242" s="143">
        <v>1854.54</v>
      </c>
    </row>
    <row r="243" spans="1:23" ht="51" customHeight="1" x14ac:dyDescent="0.25">
      <c r="A243" s="145" t="s">
        <v>1370</v>
      </c>
      <c r="B243" s="144" t="s">
        <v>1371</v>
      </c>
      <c r="C243" s="136" t="s">
        <v>1372</v>
      </c>
      <c r="D243" s="137">
        <v>9401710009</v>
      </c>
      <c r="E243" s="138" t="s">
        <v>1364</v>
      </c>
      <c r="F243" s="138"/>
      <c r="G243" s="140">
        <v>1320.38</v>
      </c>
      <c r="H243" s="140">
        <f t="shared" si="95"/>
        <v>1359.99</v>
      </c>
      <c r="I243" s="140">
        <f t="shared" si="72"/>
        <v>1359.99</v>
      </c>
      <c r="J243" s="140">
        <f t="shared" si="88"/>
        <v>1387.19</v>
      </c>
      <c r="K243" s="140">
        <f t="shared" si="105"/>
        <v>1387.19</v>
      </c>
      <c r="L243" s="140">
        <f>ROUND((I243*1.02),2)</f>
        <v>1387.19</v>
      </c>
      <c r="M243" s="140"/>
      <c r="N243" s="140">
        <f t="shared" si="99"/>
        <v>1387.19</v>
      </c>
      <c r="O243" s="140">
        <f t="shared" si="100"/>
        <v>1387.19</v>
      </c>
      <c r="P243" s="140">
        <f t="shared" si="104"/>
        <v>1387.19</v>
      </c>
      <c r="Q243" s="140">
        <f t="shared" si="101"/>
        <v>1387.19</v>
      </c>
      <c r="R243" s="140">
        <f t="shared" si="101"/>
        <v>1387.19</v>
      </c>
      <c r="S243" s="140"/>
      <c r="T243" s="140">
        <f t="shared" si="102"/>
        <v>1387.19</v>
      </c>
      <c r="U243" s="141">
        <f t="shared" si="93"/>
        <v>277.43800000000005</v>
      </c>
      <c r="V243" s="142">
        <f t="shared" si="94"/>
        <v>1664.6280000000002</v>
      </c>
      <c r="W243" s="143">
        <v>1914.32</v>
      </c>
    </row>
    <row r="244" spans="1:23" ht="31.5" customHeight="1" x14ac:dyDescent="0.25">
      <c r="A244" s="145" t="s">
        <v>1373</v>
      </c>
      <c r="B244" s="144" t="s">
        <v>1374</v>
      </c>
      <c r="C244" s="136" t="s">
        <v>1375</v>
      </c>
      <c r="D244" s="137">
        <v>9401710009</v>
      </c>
      <c r="E244" s="138" t="s">
        <v>1364</v>
      </c>
      <c r="F244" s="138"/>
      <c r="G244" s="140">
        <v>1320.38</v>
      </c>
      <c r="H244" s="140">
        <f t="shared" si="95"/>
        <v>1359.99</v>
      </c>
      <c r="I244" s="140">
        <f t="shared" si="72"/>
        <v>1359.99</v>
      </c>
      <c r="J244" s="140">
        <f t="shared" si="88"/>
        <v>1387.19</v>
      </c>
      <c r="K244" s="140">
        <f t="shared" si="105"/>
        <v>1387.19</v>
      </c>
      <c r="L244" s="140">
        <f>ROUND((I244*1.02),2)</f>
        <v>1387.19</v>
      </c>
      <c r="M244" s="140"/>
      <c r="N244" s="140">
        <f t="shared" si="99"/>
        <v>1387.19</v>
      </c>
      <c r="O244" s="140">
        <f t="shared" si="100"/>
        <v>1387.19</v>
      </c>
      <c r="P244" s="140">
        <f t="shared" si="104"/>
        <v>1387.19</v>
      </c>
      <c r="Q244" s="140">
        <f t="shared" si="101"/>
        <v>1387.19</v>
      </c>
      <c r="R244" s="140">
        <f t="shared" si="101"/>
        <v>1387.19</v>
      </c>
      <c r="S244" s="140"/>
      <c r="T244" s="140">
        <f t="shared" si="102"/>
        <v>1387.19</v>
      </c>
      <c r="U244" s="141">
        <f t="shared" si="93"/>
        <v>277.43800000000005</v>
      </c>
      <c r="V244" s="142">
        <f t="shared" si="94"/>
        <v>1664.6280000000002</v>
      </c>
      <c r="W244" s="143">
        <v>1914.32</v>
      </c>
    </row>
    <row r="245" spans="1:23" ht="31.5" customHeight="1" x14ac:dyDescent="0.25">
      <c r="A245" s="145" t="s">
        <v>1376</v>
      </c>
      <c r="B245" s="144" t="s">
        <v>1377</v>
      </c>
      <c r="C245" s="136" t="s">
        <v>1375</v>
      </c>
      <c r="D245" s="137">
        <v>9401710009</v>
      </c>
      <c r="E245" s="138" t="s">
        <v>1364</v>
      </c>
      <c r="F245" s="138"/>
      <c r="G245" s="140">
        <v>1320.38</v>
      </c>
      <c r="H245" s="140">
        <f t="shared" si="95"/>
        <v>1359.99</v>
      </c>
      <c r="I245" s="140" t="s">
        <v>1378</v>
      </c>
      <c r="J245" s="140">
        <v>1549.98</v>
      </c>
      <c r="K245" s="140">
        <v>1549.98</v>
      </c>
      <c r="L245" s="140">
        <v>1549.98</v>
      </c>
      <c r="M245" s="140"/>
      <c r="N245" s="140">
        <f t="shared" si="99"/>
        <v>1549.98</v>
      </c>
      <c r="O245" s="140">
        <f t="shared" si="100"/>
        <v>1549.98</v>
      </c>
      <c r="P245" s="140">
        <f t="shared" si="104"/>
        <v>1549.98</v>
      </c>
      <c r="Q245" s="140">
        <f t="shared" si="101"/>
        <v>1549.98</v>
      </c>
      <c r="R245" s="140">
        <f t="shared" si="101"/>
        <v>1549.98</v>
      </c>
      <c r="S245" s="140"/>
      <c r="T245" s="140">
        <f t="shared" si="102"/>
        <v>1549.98</v>
      </c>
      <c r="U245" s="141">
        <f t="shared" si="93"/>
        <v>309.99600000000004</v>
      </c>
      <c r="V245" s="142">
        <f t="shared" si="94"/>
        <v>1859.9760000000001</v>
      </c>
      <c r="W245" s="143">
        <v>2138.9699999999998</v>
      </c>
    </row>
    <row r="246" spans="1:23" ht="25.5" hidden="1" customHeight="1" x14ac:dyDescent="0.25">
      <c r="A246" s="145" t="s">
        <v>1379</v>
      </c>
      <c r="B246" s="144" t="s">
        <v>1380</v>
      </c>
      <c r="C246" s="136" t="s">
        <v>1381</v>
      </c>
      <c r="D246" s="137">
        <v>9401710009</v>
      </c>
      <c r="E246" s="138" t="s">
        <v>1364</v>
      </c>
      <c r="F246" s="138"/>
      <c r="G246" s="140">
        <v>1303.32</v>
      </c>
      <c r="H246" s="140">
        <f t="shared" si="95"/>
        <v>1342.42</v>
      </c>
      <c r="I246" s="140">
        <f t="shared" si="72"/>
        <v>1342.42</v>
      </c>
      <c r="J246" s="140">
        <f t="shared" si="88"/>
        <v>1369.27</v>
      </c>
      <c r="K246" s="140">
        <f t="shared" ref="K246:K260" si="106">ROUND((H246*1.02),2)</f>
        <v>1369.27</v>
      </c>
      <c r="L246" s="140">
        <f>ROUND((I246*1.02),2)</f>
        <v>1369.27</v>
      </c>
      <c r="M246" s="140"/>
      <c r="N246" s="140">
        <f t="shared" si="99"/>
        <v>1369.27</v>
      </c>
      <c r="O246" s="140">
        <f t="shared" si="100"/>
        <v>1369.27</v>
      </c>
      <c r="P246" s="140">
        <f t="shared" si="104"/>
        <v>1369.27</v>
      </c>
      <c r="Q246" s="140">
        <f t="shared" si="101"/>
        <v>1369.27</v>
      </c>
      <c r="R246" s="140">
        <f t="shared" si="101"/>
        <v>1369.27</v>
      </c>
      <c r="S246" s="140"/>
      <c r="T246" s="140">
        <f t="shared" si="102"/>
        <v>1369.27</v>
      </c>
      <c r="U246" s="141">
        <f t="shared" si="93"/>
        <v>273.85399999999998</v>
      </c>
      <c r="V246" s="142">
        <f t="shared" si="94"/>
        <v>1643.124</v>
      </c>
      <c r="W246" s="143">
        <v>1889.59</v>
      </c>
    </row>
    <row r="247" spans="1:23" ht="21.75" customHeight="1" x14ac:dyDescent="0.25">
      <c r="A247" s="145" t="s">
        <v>1382</v>
      </c>
      <c r="B247" s="144" t="s">
        <v>1383</v>
      </c>
      <c r="C247" s="136" t="s">
        <v>1384</v>
      </c>
      <c r="D247" s="137"/>
      <c r="E247" s="138" t="s">
        <v>1364</v>
      </c>
      <c r="F247" s="138"/>
      <c r="G247" s="140">
        <v>1500.66</v>
      </c>
      <c r="H247" s="140">
        <f t="shared" si="95"/>
        <v>1545.68</v>
      </c>
      <c r="I247" s="140">
        <f t="shared" si="72"/>
        <v>1545.68</v>
      </c>
      <c r="J247" s="140">
        <f t="shared" si="88"/>
        <v>1576.59</v>
      </c>
      <c r="K247" s="140">
        <f t="shared" si="106"/>
        <v>1576.59</v>
      </c>
      <c r="L247" s="140">
        <f>ROUND((I247*1.02),2)</f>
        <v>1576.59</v>
      </c>
      <c r="M247" s="140"/>
      <c r="N247" s="140">
        <f t="shared" si="99"/>
        <v>1576.59</v>
      </c>
      <c r="O247" s="140">
        <f t="shared" si="100"/>
        <v>1576.59</v>
      </c>
      <c r="P247" s="140">
        <f t="shared" si="104"/>
        <v>1576.59</v>
      </c>
      <c r="Q247" s="140">
        <f t="shared" si="101"/>
        <v>1576.59</v>
      </c>
      <c r="R247" s="140">
        <f t="shared" si="101"/>
        <v>1576.59</v>
      </c>
      <c r="S247" s="140"/>
      <c r="T247" s="140">
        <f t="shared" si="102"/>
        <v>1576.59</v>
      </c>
      <c r="U247" s="141">
        <f t="shared" si="93"/>
        <v>315.31799999999998</v>
      </c>
      <c r="V247" s="142">
        <f t="shared" si="94"/>
        <v>1891.9079999999999</v>
      </c>
      <c r="W247" s="143">
        <v>2175.69</v>
      </c>
    </row>
    <row r="248" spans="1:23" ht="23.25" hidden="1" customHeight="1" x14ac:dyDescent="0.25">
      <c r="A248" s="188" t="s">
        <v>1385</v>
      </c>
      <c r="B248" s="189" t="s">
        <v>1386</v>
      </c>
      <c r="C248" s="190" t="s">
        <v>1387</v>
      </c>
      <c r="D248" s="191">
        <v>9401790009</v>
      </c>
      <c r="E248" s="184" t="s">
        <v>927</v>
      </c>
      <c r="F248" s="184"/>
      <c r="G248" s="172">
        <v>370.77</v>
      </c>
      <c r="H248" s="140">
        <f t="shared" si="95"/>
        <v>381.89</v>
      </c>
      <c r="I248" s="140">
        <f t="shared" si="72"/>
        <v>381.89</v>
      </c>
      <c r="J248" s="140">
        <f t="shared" si="88"/>
        <v>389.53</v>
      </c>
      <c r="K248" s="140">
        <f t="shared" si="106"/>
        <v>389.53</v>
      </c>
      <c r="L248" s="140">
        <f>ROUND((I248*1.02),2)</f>
        <v>389.53</v>
      </c>
      <c r="M248" s="140"/>
      <c r="N248" s="140">
        <f t="shared" si="99"/>
        <v>389.53</v>
      </c>
      <c r="O248" s="140">
        <f t="shared" si="100"/>
        <v>389.53</v>
      </c>
      <c r="P248" s="140">
        <f t="shared" si="104"/>
        <v>389.53</v>
      </c>
      <c r="Q248" s="140">
        <f t="shared" si="101"/>
        <v>389.53</v>
      </c>
      <c r="R248" s="140">
        <f t="shared" si="101"/>
        <v>389.53</v>
      </c>
      <c r="S248" s="140"/>
      <c r="T248" s="140">
        <f t="shared" si="102"/>
        <v>389.53</v>
      </c>
      <c r="U248" s="141">
        <f t="shared" si="93"/>
        <v>77.906000000000006</v>
      </c>
      <c r="V248" s="142">
        <f t="shared" si="94"/>
        <v>467.43599999999998</v>
      </c>
      <c r="W248" s="143">
        <v>537.54999999999995</v>
      </c>
    </row>
    <row r="249" spans="1:23" ht="23.25" customHeight="1" x14ac:dyDescent="0.25">
      <c r="A249" s="182" t="s">
        <v>1388</v>
      </c>
      <c r="B249" s="39" t="s">
        <v>1389</v>
      </c>
      <c r="C249" s="62" t="s">
        <v>1390</v>
      </c>
      <c r="D249" s="191"/>
      <c r="E249" s="184"/>
      <c r="F249" s="184"/>
      <c r="G249" s="172"/>
      <c r="H249" s="172"/>
      <c r="I249" s="172"/>
      <c r="J249" s="172"/>
      <c r="K249" s="172"/>
      <c r="L249" s="172">
        <v>1866.3</v>
      </c>
      <c r="M249" s="172"/>
      <c r="N249" s="172">
        <v>1866.3</v>
      </c>
      <c r="O249" s="172">
        <v>1866.3</v>
      </c>
      <c r="P249" s="172">
        <v>1866.3</v>
      </c>
      <c r="Q249" s="172">
        <v>1866.3</v>
      </c>
      <c r="R249" s="172">
        <v>1866.3</v>
      </c>
      <c r="S249" s="172"/>
      <c r="T249" s="172">
        <f>L249</f>
        <v>1866.3</v>
      </c>
      <c r="U249" s="185">
        <f t="shared" si="93"/>
        <v>373.26</v>
      </c>
      <c r="V249" s="186">
        <f t="shared" si="94"/>
        <v>2239.56</v>
      </c>
      <c r="W249" s="143">
        <v>2575.4899999999998</v>
      </c>
    </row>
    <row r="250" spans="1:23" ht="23.25" customHeight="1" x14ac:dyDescent="0.25">
      <c r="A250" s="182"/>
      <c r="B250" s="39"/>
      <c r="C250" s="62"/>
      <c r="D250" s="191"/>
      <c r="E250" s="184"/>
      <c r="F250" s="184"/>
      <c r="G250" s="172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1"/>
      <c r="V250" s="142"/>
      <c r="W250" s="143">
        <v>0</v>
      </c>
    </row>
    <row r="251" spans="1:23" ht="18" customHeight="1" x14ac:dyDescent="0.25">
      <c r="A251" s="175" t="s">
        <v>1391</v>
      </c>
      <c r="B251" s="144" t="s">
        <v>1392</v>
      </c>
      <c r="C251" s="136" t="s">
        <v>1393</v>
      </c>
      <c r="D251" s="137">
        <v>9401790009</v>
      </c>
      <c r="E251" s="138" t="s">
        <v>1394</v>
      </c>
      <c r="F251" s="138"/>
      <c r="G251" s="140">
        <v>78.77</v>
      </c>
      <c r="H251" s="140">
        <f>ROUND((G251*1.003),2)</f>
        <v>79.010000000000005</v>
      </c>
      <c r="I251" s="140">
        <f t="shared" ref="I251:I307" si="107">ROUND((H251*1),2)</f>
        <v>79.010000000000005</v>
      </c>
      <c r="J251" s="140">
        <f t="shared" si="88"/>
        <v>80.59</v>
      </c>
      <c r="K251" s="140">
        <f t="shared" si="106"/>
        <v>80.59</v>
      </c>
      <c r="L251" s="140">
        <v>83.01</v>
      </c>
      <c r="M251" s="140"/>
      <c r="N251" s="140">
        <v>83.01</v>
      </c>
      <c r="O251" s="140">
        <v>83.01</v>
      </c>
      <c r="P251" s="140">
        <v>83.01</v>
      </c>
      <c r="Q251" s="140">
        <v>83.01</v>
      </c>
      <c r="R251" s="140">
        <v>83.01</v>
      </c>
      <c r="S251" s="140"/>
      <c r="T251" s="140">
        <v>83.01</v>
      </c>
      <c r="U251" s="141">
        <f t="shared" si="93"/>
        <v>16.602</v>
      </c>
      <c r="V251" s="142">
        <f t="shared" si="94"/>
        <v>99.612000000000009</v>
      </c>
      <c r="W251" s="143">
        <v>114.55</v>
      </c>
    </row>
    <row r="252" spans="1:23" ht="21.75" customHeight="1" x14ac:dyDescent="0.25">
      <c r="A252" s="175" t="s">
        <v>1395</v>
      </c>
      <c r="B252" s="144" t="s">
        <v>1396</v>
      </c>
      <c r="C252" s="136" t="s">
        <v>1393</v>
      </c>
      <c r="D252" s="137">
        <v>9403208009</v>
      </c>
      <c r="E252" s="138" t="s">
        <v>1397</v>
      </c>
      <c r="F252" s="138"/>
      <c r="G252" s="140">
        <v>161.9</v>
      </c>
      <c r="H252" s="140">
        <f>ROUND((G252*1.02),2)</f>
        <v>165.14</v>
      </c>
      <c r="I252" s="140">
        <f t="shared" si="107"/>
        <v>165.14</v>
      </c>
      <c r="J252" s="140">
        <f t="shared" si="88"/>
        <v>168.44</v>
      </c>
      <c r="K252" s="140">
        <f t="shared" si="106"/>
        <v>168.44</v>
      </c>
      <c r="L252" s="140">
        <v>171.81</v>
      </c>
      <c r="M252" s="140"/>
      <c r="N252" s="140">
        <v>171.81</v>
      </c>
      <c r="O252" s="140">
        <v>171.81</v>
      </c>
      <c r="P252" s="140">
        <v>171.81</v>
      </c>
      <c r="Q252" s="140">
        <v>171.81</v>
      </c>
      <c r="R252" s="140">
        <v>171.81</v>
      </c>
      <c r="S252" s="140"/>
      <c r="T252" s="140">
        <v>171.81</v>
      </c>
      <c r="U252" s="141">
        <f t="shared" si="93"/>
        <v>34.362000000000002</v>
      </c>
      <c r="V252" s="142">
        <f t="shared" si="94"/>
        <v>206.172</v>
      </c>
      <c r="W252" s="143">
        <v>237.1</v>
      </c>
    </row>
    <row r="253" spans="1:23" ht="21.75" customHeight="1" x14ac:dyDescent="0.25">
      <c r="A253" s="175"/>
      <c r="B253" s="144"/>
      <c r="C253" s="136"/>
      <c r="D253" s="137"/>
      <c r="E253" s="138"/>
      <c r="F253" s="138"/>
      <c r="G253" s="140"/>
      <c r="H253" s="140"/>
      <c r="I253" s="192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1"/>
      <c r="V253" s="142"/>
      <c r="W253" s="143">
        <v>0</v>
      </c>
    </row>
    <row r="254" spans="1:23" ht="29.25" customHeight="1" x14ac:dyDescent="0.25">
      <c r="A254" s="175" t="s">
        <v>1398</v>
      </c>
      <c r="B254" s="135" t="s">
        <v>1399</v>
      </c>
      <c r="C254" s="136" t="s">
        <v>1400</v>
      </c>
      <c r="D254" s="137"/>
      <c r="E254" s="138"/>
      <c r="F254" s="140"/>
      <c r="G254" s="140">
        <v>78.760000000000005</v>
      </c>
      <c r="H254" s="141">
        <f t="shared" ref="H254" si="108">G254*20%</f>
        <v>15.752000000000002</v>
      </c>
      <c r="I254" s="193">
        <f t="shared" ref="I254" si="109">G254+H254</f>
        <v>94.512</v>
      </c>
      <c r="J254" s="140"/>
      <c r="K254" s="140"/>
      <c r="L254" s="140"/>
      <c r="M254" s="140"/>
      <c r="N254" s="140">
        <v>78.760000000000005</v>
      </c>
      <c r="O254" s="140">
        <v>78.760000000000005</v>
      </c>
      <c r="P254" s="140">
        <v>78.760000000000005</v>
      </c>
      <c r="Q254" s="140">
        <v>78.760000000000005</v>
      </c>
      <c r="R254" s="140">
        <v>78.760000000000005</v>
      </c>
      <c r="S254" s="140"/>
      <c r="T254" s="140">
        <v>78.760000000000005</v>
      </c>
      <c r="U254" s="141">
        <f t="shared" si="93"/>
        <v>15.752000000000002</v>
      </c>
      <c r="V254" s="142">
        <f t="shared" si="94"/>
        <v>94.512</v>
      </c>
      <c r="W254" s="143">
        <v>108.69</v>
      </c>
    </row>
    <row r="255" spans="1:23" s="76" customFormat="1" ht="29.25" customHeight="1" x14ac:dyDescent="0.25">
      <c r="A255" s="161" t="s">
        <v>1401</v>
      </c>
      <c r="B255" s="135" t="s">
        <v>1402</v>
      </c>
      <c r="C255" s="136" t="s">
        <v>1403</v>
      </c>
      <c r="D255" s="194"/>
      <c r="E255" s="194"/>
      <c r="F255" s="194"/>
      <c r="G255" s="140">
        <v>115.18</v>
      </c>
      <c r="H255" s="140">
        <f t="shared" ref="H255:H260" si="110">ROUND((G255*1.02),2)</f>
        <v>117.48</v>
      </c>
      <c r="I255" s="140">
        <f t="shared" ref="I255" si="111">ROUND((H255*1),2)</f>
        <v>117.48</v>
      </c>
      <c r="J255" s="140">
        <f t="shared" ref="J255" si="112">ROUND((H255*1.02),2)</f>
        <v>119.83</v>
      </c>
      <c r="K255" s="140">
        <f t="shared" ref="K255" si="113">ROUND((H255*1.02),2)</f>
        <v>119.83</v>
      </c>
      <c r="L255" s="140">
        <v>123.42</v>
      </c>
      <c r="M255" s="140"/>
      <c r="N255" s="140">
        <v>123.42</v>
      </c>
      <c r="O255" s="140">
        <v>123.42</v>
      </c>
      <c r="P255" s="140">
        <v>123.42</v>
      </c>
      <c r="Q255" s="140">
        <v>123.42</v>
      </c>
      <c r="R255" s="140">
        <v>123.42</v>
      </c>
      <c r="S255" s="140"/>
      <c r="T255" s="140">
        <v>122.8</v>
      </c>
      <c r="U255" s="141">
        <f t="shared" si="93"/>
        <v>24.560000000000002</v>
      </c>
      <c r="V255" s="142">
        <f t="shared" si="94"/>
        <v>147.36000000000001</v>
      </c>
      <c r="W255" s="143">
        <v>169.46</v>
      </c>
    </row>
    <row r="256" spans="1:23" ht="31.5" customHeight="1" x14ac:dyDescent="0.25">
      <c r="A256" s="161" t="s">
        <v>1404</v>
      </c>
      <c r="B256" s="135" t="s">
        <v>1405</v>
      </c>
      <c r="C256" s="136" t="s">
        <v>1406</v>
      </c>
      <c r="D256" s="194"/>
      <c r="E256" s="194"/>
      <c r="F256" s="194"/>
      <c r="G256" s="140">
        <v>115.18</v>
      </c>
      <c r="H256" s="140">
        <f t="shared" si="110"/>
        <v>117.48</v>
      </c>
      <c r="I256" s="140">
        <f t="shared" si="107"/>
        <v>117.48</v>
      </c>
      <c r="J256" s="140">
        <f t="shared" si="88"/>
        <v>119.83</v>
      </c>
      <c r="K256" s="140">
        <f t="shared" si="106"/>
        <v>119.83</v>
      </c>
      <c r="L256" s="140">
        <v>123.42</v>
      </c>
      <c r="M256" s="140"/>
      <c r="N256" s="140">
        <v>123.42</v>
      </c>
      <c r="O256" s="140">
        <v>123.42</v>
      </c>
      <c r="P256" s="140">
        <v>123.42</v>
      </c>
      <c r="Q256" s="140">
        <v>123.42</v>
      </c>
      <c r="R256" s="140">
        <v>123.42</v>
      </c>
      <c r="S256" s="140"/>
      <c r="T256" s="140">
        <v>123.42</v>
      </c>
      <c r="U256" s="141">
        <f t="shared" si="93"/>
        <v>24.684000000000001</v>
      </c>
      <c r="V256" s="142">
        <f t="shared" si="94"/>
        <v>148.10400000000001</v>
      </c>
      <c r="W256" s="143">
        <v>170.32</v>
      </c>
    </row>
    <row r="257" spans="1:23" ht="27.75" customHeight="1" x14ac:dyDescent="0.25">
      <c r="A257" s="161" t="s">
        <v>1407</v>
      </c>
      <c r="B257" s="135" t="s">
        <v>1408</v>
      </c>
      <c r="C257" s="136" t="s">
        <v>1409</v>
      </c>
      <c r="D257" s="194"/>
      <c r="E257" s="194"/>
      <c r="F257" s="194"/>
      <c r="G257" s="140">
        <v>115.72</v>
      </c>
      <c r="H257" s="140">
        <f t="shared" si="110"/>
        <v>118.03</v>
      </c>
      <c r="I257" s="140">
        <f t="shared" si="107"/>
        <v>118.03</v>
      </c>
      <c r="J257" s="140">
        <f t="shared" si="88"/>
        <v>120.39</v>
      </c>
      <c r="K257" s="140">
        <f t="shared" si="106"/>
        <v>120.39</v>
      </c>
      <c r="L257" s="140">
        <v>124</v>
      </c>
      <c r="M257" s="140"/>
      <c r="N257" s="140">
        <v>124</v>
      </c>
      <c r="O257" s="140">
        <v>124</v>
      </c>
      <c r="P257" s="140">
        <v>124</v>
      </c>
      <c r="Q257" s="140">
        <v>124</v>
      </c>
      <c r="R257" s="140">
        <v>124</v>
      </c>
      <c r="S257" s="140"/>
      <c r="T257" s="140">
        <v>124</v>
      </c>
      <c r="U257" s="141">
        <f t="shared" si="93"/>
        <v>24.8</v>
      </c>
      <c r="V257" s="142">
        <f t="shared" si="94"/>
        <v>148.80000000000001</v>
      </c>
      <c r="W257" s="143">
        <v>171.12</v>
      </c>
    </row>
    <row r="258" spans="1:23" ht="39" customHeight="1" x14ac:dyDescent="0.25">
      <c r="A258" s="161" t="s">
        <v>1410</v>
      </c>
      <c r="B258" s="135" t="s">
        <v>1411</v>
      </c>
      <c r="C258" s="136" t="s">
        <v>1412</v>
      </c>
      <c r="D258" s="194"/>
      <c r="E258" s="194"/>
      <c r="F258" s="194"/>
      <c r="G258" s="140">
        <v>115.18</v>
      </c>
      <c r="H258" s="140">
        <f t="shared" si="110"/>
        <v>117.48</v>
      </c>
      <c r="I258" s="140">
        <f t="shared" si="107"/>
        <v>117.48</v>
      </c>
      <c r="J258" s="140">
        <f t="shared" si="88"/>
        <v>119.83</v>
      </c>
      <c r="K258" s="140">
        <f t="shared" si="106"/>
        <v>119.83</v>
      </c>
      <c r="L258" s="140">
        <v>123.42</v>
      </c>
      <c r="M258" s="140"/>
      <c r="N258" s="140">
        <v>123.42</v>
      </c>
      <c r="O258" s="140">
        <v>123.42</v>
      </c>
      <c r="P258" s="140">
        <v>123.42</v>
      </c>
      <c r="Q258" s="140">
        <v>123.42</v>
      </c>
      <c r="R258" s="140">
        <v>123.42</v>
      </c>
      <c r="S258" s="140"/>
      <c r="T258" s="140">
        <v>137.04</v>
      </c>
      <c r="U258" s="141">
        <f t="shared" si="93"/>
        <v>27.408000000000001</v>
      </c>
      <c r="V258" s="142">
        <f t="shared" si="94"/>
        <v>164.44799999999998</v>
      </c>
      <c r="W258" s="143">
        <v>189.12</v>
      </c>
    </row>
    <row r="259" spans="1:23" ht="19.5" customHeight="1" x14ac:dyDescent="0.25">
      <c r="A259" s="175" t="s">
        <v>1413</v>
      </c>
      <c r="B259" s="144" t="s">
        <v>1414</v>
      </c>
      <c r="C259" s="136" t="s">
        <v>1415</v>
      </c>
      <c r="D259" s="137">
        <v>9401790009</v>
      </c>
      <c r="E259" s="138" t="s">
        <v>1394</v>
      </c>
      <c r="F259" s="138"/>
      <c r="G259" s="140">
        <v>157.22999999999999</v>
      </c>
      <c r="H259" s="140">
        <f t="shared" si="110"/>
        <v>160.37</v>
      </c>
      <c r="I259" s="140">
        <f t="shared" si="107"/>
        <v>160.37</v>
      </c>
      <c r="J259" s="140">
        <f t="shared" si="88"/>
        <v>163.58000000000001</v>
      </c>
      <c r="K259" s="140">
        <f t="shared" si="106"/>
        <v>163.58000000000001</v>
      </c>
      <c r="L259" s="140">
        <v>168.49</v>
      </c>
      <c r="M259" s="140">
        <v>168.49</v>
      </c>
      <c r="N259" s="140">
        <v>176.9</v>
      </c>
      <c r="O259" s="140">
        <v>176.9</v>
      </c>
      <c r="P259" s="140">
        <v>176.9</v>
      </c>
      <c r="Q259" s="140">
        <v>176.9</v>
      </c>
      <c r="R259" s="140">
        <v>176.9</v>
      </c>
      <c r="S259" s="140"/>
      <c r="T259" s="140">
        <v>176.9</v>
      </c>
      <c r="U259" s="141">
        <f t="shared" si="93"/>
        <v>35.380000000000003</v>
      </c>
      <c r="V259" s="142">
        <f t="shared" si="94"/>
        <v>212.28</v>
      </c>
      <c r="W259" s="143">
        <v>244.12</v>
      </c>
    </row>
    <row r="260" spans="1:23" ht="20.25" customHeight="1" x14ac:dyDescent="0.25">
      <c r="A260" s="175" t="s">
        <v>1416</v>
      </c>
      <c r="B260" s="144" t="s">
        <v>1417</v>
      </c>
      <c r="C260" s="136" t="s">
        <v>1418</v>
      </c>
      <c r="D260" s="137">
        <v>9401790009</v>
      </c>
      <c r="E260" s="138" t="s">
        <v>1394</v>
      </c>
      <c r="F260" s="138"/>
      <c r="G260" s="140">
        <v>194.57</v>
      </c>
      <c r="H260" s="140">
        <f t="shared" si="110"/>
        <v>198.46</v>
      </c>
      <c r="I260" s="140">
        <f t="shared" si="107"/>
        <v>198.46</v>
      </c>
      <c r="J260" s="140">
        <f t="shared" si="88"/>
        <v>202.43</v>
      </c>
      <c r="K260" s="140">
        <f t="shared" si="106"/>
        <v>202.43</v>
      </c>
      <c r="L260" s="140">
        <v>208.5</v>
      </c>
      <c r="M260" s="140">
        <v>208.5</v>
      </c>
      <c r="N260" s="140">
        <v>218.9</v>
      </c>
      <c r="O260" s="140">
        <v>218.9</v>
      </c>
      <c r="P260" s="140">
        <v>218.9</v>
      </c>
      <c r="Q260" s="140">
        <v>218.9</v>
      </c>
      <c r="R260" s="140">
        <v>218.9</v>
      </c>
      <c r="S260" s="140"/>
      <c r="T260" s="140">
        <v>218.9</v>
      </c>
      <c r="U260" s="141">
        <f t="shared" si="93"/>
        <v>43.78</v>
      </c>
      <c r="V260" s="142">
        <f t="shared" si="94"/>
        <v>262.68</v>
      </c>
      <c r="W260" s="143">
        <v>302.08</v>
      </c>
    </row>
    <row r="261" spans="1:23" ht="13.5" customHeight="1" x14ac:dyDescent="0.25">
      <c r="A261" s="195"/>
      <c r="B261" s="144"/>
      <c r="C261" s="194"/>
      <c r="D261" s="194"/>
      <c r="E261" s="194"/>
      <c r="F261" s="194"/>
      <c r="G261" s="140"/>
      <c r="H261" s="140"/>
      <c r="I261" s="140">
        <f t="shared" si="107"/>
        <v>0</v>
      </c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1"/>
      <c r="V261" s="142"/>
      <c r="W261" s="143">
        <v>0</v>
      </c>
    </row>
    <row r="262" spans="1:23" ht="18" x14ac:dyDescent="0.25">
      <c r="A262" s="161" t="s">
        <v>1419</v>
      </c>
      <c r="B262" s="144" t="s">
        <v>1420</v>
      </c>
      <c r="C262" s="136" t="s">
        <v>1421</v>
      </c>
      <c r="D262" s="137">
        <v>9401990009</v>
      </c>
      <c r="E262" s="138" t="s">
        <v>950</v>
      </c>
      <c r="F262" s="138"/>
      <c r="G262" s="140">
        <v>121.22</v>
      </c>
      <c r="H262" s="140">
        <f>ROUND((G262*1.03),2)</f>
        <v>124.86</v>
      </c>
      <c r="I262" s="140">
        <f t="shared" si="107"/>
        <v>124.86</v>
      </c>
      <c r="J262" s="140">
        <f t="shared" si="88"/>
        <v>127.36</v>
      </c>
      <c r="K262" s="140">
        <f t="shared" ref="K262:K264" si="114">ROUND((H262*1.02),2)</f>
        <v>127.36</v>
      </c>
      <c r="L262" s="140">
        <f>ROUND((I262*1.02),2)</f>
        <v>127.36</v>
      </c>
      <c r="M262" s="140"/>
      <c r="N262" s="140">
        <v>127.36</v>
      </c>
      <c r="O262" s="140">
        <f t="shared" ref="O262:O264" si="115">K262</f>
        <v>127.36</v>
      </c>
      <c r="P262" s="140">
        <f t="shared" ref="P262:P264" si="116">K262</f>
        <v>127.36</v>
      </c>
      <c r="Q262" s="140">
        <f t="shared" ref="Q262:R264" si="117">K262</f>
        <v>127.36</v>
      </c>
      <c r="R262" s="140">
        <f t="shared" si="117"/>
        <v>127.36</v>
      </c>
      <c r="S262" s="140"/>
      <c r="T262" s="140">
        <f>L262</f>
        <v>127.36</v>
      </c>
      <c r="U262" s="141">
        <f>T262*20%</f>
        <v>25.472000000000001</v>
      </c>
      <c r="V262" s="142">
        <f>T262+U262</f>
        <v>152.83199999999999</v>
      </c>
      <c r="W262" s="143">
        <v>175.76</v>
      </c>
    </row>
    <row r="263" spans="1:23" ht="21.75" customHeight="1" x14ac:dyDescent="0.25">
      <c r="A263" s="196" t="s">
        <v>1422</v>
      </c>
      <c r="B263" s="144" t="s">
        <v>1423</v>
      </c>
      <c r="C263" s="136" t="s">
        <v>1424</v>
      </c>
      <c r="D263" s="137">
        <v>9401710009</v>
      </c>
      <c r="E263" s="138" t="s">
        <v>950</v>
      </c>
      <c r="F263" s="138"/>
      <c r="G263" s="140">
        <v>283.83999999999997</v>
      </c>
      <c r="H263" s="140">
        <f>ROUND((G263*1.03),2)</f>
        <v>292.36</v>
      </c>
      <c r="I263" s="140">
        <f t="shared" si="107"/>
        <v>292.36</v>
      </c>
      <c r="J263" s="140">
        <f t="shared" si="88"/>
        <v>298.20999999999998</v>
      </c>
      <c r="K263" s="140">
        <f t="shared" si="114"/>
        <v>298.20999999999998</v>
      </c>
      <c r="L263" s="140">
        <f>ROUND((I263*1.02),2)</f>
        <v>298.20999999999998</v>
      </c>
      <c r="M263" s="140"/>
      <c r="N263" s="140">
        <v>298.20999999999998</v>
      </c>
      <c r="O263" s="140">
        <f t="shared" si="115"/>
        <v>298.20999999999998</v>
      </c>
      <c r="P263" s="140">
        <f t="shared" si="116"/>
        <v>298.20999999999998</v>
      </c>
      <c r="Q263" s="140">
        <f t="shared" si="117"/>
        <v>298.20999999999998</v>
      </c>
      <c r="R263" s="140">
        <f t="shared" si="117"/>
        <v>298.20999999999998</v>
      </c>
      <c r="S263" s="140"/>
      <c r="T263" s="140">
        <f>L263</f>
        <v>298.20999999999998</v>
      </c>
      <c r="U263" s="141">
        <f>T263*20%</f>
        <v>59.641999999999996</v>
      </c>
      <c r="V263" s="142">
        <f>T263+U263</f>
        <v>357.85199999999998</v>
      </c>
      <c r="W263" s="143">
        <v>411.53</v>
      </c>
    </row>
    <row r="264" spans="1:23" ht="48" customHeight="1" x14ac:dyDescent="0.25">
      <c r="A264" s="175" t="s">
        <v>1425</v>
      </c>
      <c r="B264" s="135" t="s">
        <v>1426</v>
      </c>
      <c r="C264" s="136" t="s">
        <v>1427</v>
      </c>
      <c r="D264" s="137">
        <v>9401710009</v>
      </c>
      <c r="E264" s="138" t="s">
        <v>950</v>
      </c>
      <c r="F264" s="138"/>
      <c r="G264" s="140">
        <v>395.55</v>
      </c>
      <c r="H264" s="140">
        <f>ROUND((G264*1.03),2)</f>
        <v>407.42</v>
      </c>
      <c r="I264" s="140">
        <f t="shared" si="107"/>
        <v>407.42</v>
      </c>
      <c r="J264" s="140">
        <f t="shared" si="88"/>
        <v>415.57</v>
      </c>
      <c r="K264" s="140">
        <f t="shared" si="114"/>
        <v>415.57</v>
      </c>
      <c r="L264" s="140">
        <f>ROUND((I264*1.02),2)</f>
        <v>415.57</v>
      </c>
      <c r="M264" s="140"/>
      <c r="N264" s="140">
        <v>415.57</v>
      </c>
      <c r="O264" s="140">
        <f t="shared" si="115"/>
        <v>415.57</v>
      </c>
      <c r="P264" s="140">
        <f t="shared" si="116"/>
        <v>415.57</v>
      </c>
      <c r="Q264" s="140">
        <f t="shared" si="117"/>
        <v>415.57</v>
      </c>
      <c r="R264" s="140">
        <f t="shared" si="117"/>
        <v>415.57</v>
      </c>
      <c r="S264" s="140"/>
      <c r="T264" s="140">
        <f>L264</f>
        <v>415.57</v>
      </c>
      <c r="U264" s="141">
        <f>T264*20%</f>
        <v>83.114000000000004</v>
      </c>
      <c r="V264" s="142">
        <f>T264+U264</f>
        <v>498.68399999999997</v>
      </c>
      <c r="W264" s="143">
        <v>573.49</v>
      </c>
    </row>
    <row r="265" spans="1:23" ht="18" customHeight="1" x14ac:dyDescent="0.25">
      <c r="A265" s="175"/>
      <c r="B265" s="135"/>
      <c r="C265" s="136"/>
      <c r="D265" s="137"/>
      <c r="E265" s="138"/>
      <c r="F265" s="138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1"/>
      <c r="V265" s="142"/>
      <c r="W265" s="143">
        <v>0</v>
      </c>
    </row>
    <row r="266" spans="1:23" ht="29.25" customHeight="1" x14ac:dyDescent="0.25">
      <c r="A266" s="175" t="s">
        <v>1428</v>
      </c>
      <c r="B266" s="144" t="s">
        <v>1429</v>
      </c>
      <c r="C266" s="136" t="s">
        <v>1430</v>
      </c>
      <c r="D266" s="137"/>
      <c r="E266" s="138"/>
      <c r="F266" s="138"/>
      <c r="G266" s="140"/>
      <c r="H266" s="140"/>
      <c r="I266" s="140">
        <f t="shared" si="107"/>
        <v>0</v>
      </c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>
        <v>1145</v>
      </c>
      <c r="U266" s="141">
        <f>T266*20%</f>
        <v>229</v>
      </c>
      <c r="V266" s="142">
        <f>T266+U266</f>
        <v>1374</v>
      </c>
      <c r="W266" s="143">
        <v>1580.1</v>
      </c>
    </row>
    <row r="267" spans="1:23" ht="18" customHeight="1" x14ac:dyDescent="0.25">
      <c r="A267" s="175"/>
      <c r="B267" s="144"/>
      <c r="C267" s="136"/>
      <c r="D267" s="137"/>
      <c r="E267" s="138"/>
      <c r="F267" s="138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1"/>
      <c r="V267" s="142"/>
      <c r="W267" s="143">
        <v>0</v>
      </c>
    </row>
    <row r="268" spans="1:23" ht="22.5" customHeight="1" x14ac:dyDescent="0.25">
      <c r="A268" s="175" t="s">
        <v>1431</v>
      </c>
      <c r="B268" s="144" t="s">
        <v>1432</v>
      </c>
      <c r="C268" s="136" t="s">
        <v>1433</v>
      </c>
      <c r="D268" s="137"/>
      <c r="E268" s="138"/>
      <c r="F268" s="138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>
        <v>79.8</v>
      </c>
      <c r="U268" s="141">
        <f t="shared" ref="U268:U286" si="118">T268*20%</f>
        <v>15.96</v>
      </c>
      <c r="V268" s="142">
        <f t="shared" ref="V268:V286" si="119">T268+U268</f>
        <v>95.759999999999991</v>
      </c>
      <c r="W268" s="143">
        <v>110.12</v>
      </c>
    </row>
    <row r="269" spans="1:23" ht="18" customHeight="1" x14ac:dyDescent="0.25">
      <c r="A269" s="161" t="s">
        <v>1434</v>
      </c>
      <c r="B269" s="144" t="s">
        <v>1435</v>
      </c>
      <c r="C269" s="136" t="s">
        <v>1436</v>
      </c>
      <c r="D269" s="137">
        <v>9403208009</v>
      </c>
      <c r="E269" s="138" t="s">
        <v>927</v>
      </c>
      <c r="F269" s="138"/>
      <c r="G269" s="140">
        <v>80.25</v>
      </c>
      <c r="H269" s="140">
        <f>ROUND((G269*1.02),2)</f>
        <v>81.86</v>
      </c>
      <c r="I269" s="140">
        <f t="shared" si="107"/>
        <v>81.86</v>
      </c>
      <c r="J269" s="140">
        <f t="shared" si="88"/>
        <v>83.5</v>
      </c>
      <c r="K269" s="140">
        <f t="shared" ref="K269:K276" si="120">ROUND((H269*1.02),2)</f>
        <v>83.5</v>
      </c>
      <c r="L269" s="140">
        <f>ROUND((I269*1.02),2)</f>
        <v>83.5</v>
      </c>
      <c r="M269" s="140"/>
      <c r="N269" s="140">
        <v>83.5</v>
      </c>
      <c r="O269" s="140">
        <f t="shared" ref="O269:O271" si="121">K269</f>
        <v>83.5</v>
      </c>
      <c r="P269" s="140">
        <f t="shared" ref="P269:P271" si="122">K269</f>
        <v>83.5</v>
      </c>
      <c r="Q269" s="140">
        <f t="shared" ref="Q269:R271" si="123">K269</f>
        <v>83.5</v>
      </c>
      <c r="R269" s="140">
        <f t="shared" si="123"/>
        <v>83.5</v>
      </c>
      <c r="S269" s="140"/>
      <c r="T269" s="140">
        <f>L269</f>
        <v>83.5</v>
      </c>
      <c r="U269" s="141">
        <f t="shared" si="118"/>
        <v>16.7</v>
      </c>
      <c r="V269" s="142">
        <f t="shared" si="119"/>
        <v>100.2</v>
      </c>
      <c r="W269" s="143">
        <v>115.23</v>
      </c>
    </row>
    <row r="270" spans="1:23" ht="18" customHeight="1" x14ac:dyDescent="0.25">
      <c r="A270" s="175" t="s">
        <v>1437</v>
      </c>
      <c r="B270" s="144" t="s">
        <v>1438</v>
      </c>
      <c r="C270" s="136" t="s">
        <v>1439</v>
      </c>
      <c r="D270" s="137">
        <v>9403208009</v>
      </c>
      <c r="E270" s="138" t="s">
        <v>927</v>
      </c>
      <c r="F270" s="138"/>
      <c r="G270" s="140">
        <v>99.35</v>
      </c>
      <c r="H270" s="140">
        <f>ROUND((G270*1.02),2)</f>
        <v>101.34</v>
      </c>
      <c r="I270" s="140">
        <f t="shared" si="107"/>
        <v>101.34</v>
      </c>
      <c r="J270" s="140">
        <f>ROUND((H270*1.02),2)</f>
        <v>103.37</v>
      </c>
      <c r="K270" s="140">
        <f t="shared" si="120"/>
        <v>103.37</v>
      </c>
      <c r="L270" s="140">
        <f>ROUND((I270*1.02),2)</f>
        <v>103.37</v>
      </c>
      <c r="M270" s="140"/>
      <c r="N270" s="140">
        <v>103.37</v>
      </c>
      <c r="O270" s="140">
        <f t="shared" si="121"/>
        <v>103.37</v>
      </c>
      <c r="P270" s="140">
        <f t="shared" si="122"/>
        <v>103.37</v>
      </c>
      <c r="Q270" s="140">
        <f t="shared" si="123"/>
        <v>103.37</v>
      </c>
      <c r="R270" s="140">
        <f t="shared" si="123"/>
        <v>103.37</v>
      </c>
      <c r="S270" s="140"/>
      <c r="T270" s="140">
        <f>L270</f>
        <v>103.37</v>
      </c>
      <c r="U270" s="141">
        <f t="shared" si="118"/>
        <v>20.674000000000003</v>
      </c>
      <c r="V270" s="142">
        <f t="shared" si="119"/>
        <v>124.04400000000001</v>
      </c>
      <c r="W270" s="143">
        <v>142.65</v>
      </c>
    </row>
    <row r="271" spans="1:23" ht="20.25" customHeight="1" x14ac:dyDescent="0.25">
      <c r="A271" s="161" t="s">
        <v>1440</v>
      </c>
      <c r="B271" s="144" t="s">
        <v>1441</v>
      </c>
      <c r="C271" s="136" t="s">
        <v>1442</v>
      </c>
      <c r="D271" s="137">
        <v>9403208009</v>
      </c>
      <c r="E271" s="138" t="s">
        <v>927</v>
      </c>
      <c r="F271" s="138"/>
      <c r="G271" s="140">
        <v>99.35</v>
      </c>
      <c r="H271" s="140">
        <f>ROUND((G271*1.02),2)</f>
        <v>101.34</v>
      </c>
      <c r="I271" s="140">
        <f t="shared" si="107"/>
        <v>101.34</v>
      </c>
      <c r="J271" s="140">
        <f t="shared" si="88"/>
        <v>103.37</v>
      </c>
      <c r="K271" s="140">
        <f t="shared" si="120"/>
        <v>103.37</v>
      </c>
      <c r="L271" s="140">
        <f>ROUND((I271*1.02),2)</f>
        <v>103.37</v>
      </c>
      <c r="M271" s="140"/>
      <c r="N271" s="140">
        <v>103.37</v>
      </c>
      <c r="O271" s="140">
        <f t="shared" si="121"/>
        <v>103.37</v>
      </c>
      <c r="P271" s="140">
        <f t="shared" si="122"/>
        <v>103.37</v>
      </c>
      <c r="Q271" s="140">
        <f t="shared" si="123"/>
        <v>103.37</v>
      </c>
      <c r="R271" s="140">
        <f t="shared" si="123"/>
        <v>103.37</v>
      </c>
      <c r="S271" s="140"/>
      <c r="T271" s="140">
        <f>L271</f>
        <v>103.37</v>
      </c>
      <c r="U271" s="141">
        <f t="shared" si="118"/>
        <v>20.674000000000003</v>
      </c>
      <c r="V271" s="142">
        <f t="shared" si="119"/>
        <v>124.04400000000001</v>
      </c>
      <c r="W271" s="143">
        <v>142.65</v>
      </c>
    </row>
    <row r="272" spans="1:23" ht="20.25" customHeight="1" x14ac:dyDescent="0.25">
      <c r="A272" s="175" t="s">
        <v>1443</v>
      </c>
      <c r="B272" s="144" t="s">
        <v>1444</v>
      </c>
      <c r="C272" s="136" t="s">
        <v>1445</v>
      </c>
      <c r="D272" s="137"/>
      <c r="E272" s="138"/>
      <c r="F272" s="138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>
        <v>105.4</v>
      </c>
      <c r="U272" s="141">
        <f t="shared" si="118"/>
        <v>21.080000000000002</v>
      </c>
      <c r="V272" s="142">
        <f t="shared" si="119"/>
        <v>126.48</v>
      </c>
      <c r="W272" s="143">
        <v>145.44999999999999</v>
      </c>
    </row>
    <row r="273" spans="1:23" ht="24" customHeight="1" x14ac:dyDescent="0.25">
      <c r="A273" s="175" t="s">
        <v>1446</v>
      </c>
      <c r="B273" s="144" t="s">
        <v>1447</v>
      </c>
      <c r="C273" s="136" t="s">
        <v>1448</v>
      </c>
      <c r="D273" s="137">
        <v>9403208009</v>
      </c>
      <c r="E273" s="138" t="s">
        <v>1449</v>
      </c>
      <c r="F273" s="138"/>
      <c r="G273" s="140">
        <v>150.6</v>
      </c>
      <c r="H273" s="140">
        <f>ROUND((G273*1.003),2)</f>
        <v>151.05000000000001</v>
      </c>
      <c r="I273" s="140">
        <f t="shared" si="107"/>
        <v>151.05000000000001</v>
      </c>
      <c r="J273" s="140">
        <f t="shared" si="88"/>
        <v>154.07</v>
      </c>
      <c r="K273" s="140">
        <f t="shared" si="120"/>
        <v>154.07</v>
      </c>
      <c r="L273" s="140">
        <v>158.69</v>
      </c>
      <c r="M273" s="140"/>
      <c r="N273" s="140">
        <v>158.69</v>
      </c>
      <c r="O273" s="140">
        <v>158.69</v>
      </c>
      <c r="P273" s="140">
        <v>158.69</v>
      </c>
      <c r="Q273" s="140">
        <v>158.69</v>
      </c>
      <c r="R273" s="140">
        <v>158.69</v>
      </c>
      <c r="S273" s="140"/>
      <c r="T273" s="140">
        <f>L273</f>
        <v>158.69</v>
      </c>
      <c r="U273" s="141">
        <f t="shared" si="118"/>
        <v>31.738</v>
      </c>
      <c r="V273" s="142">
        <f t="shared" si="119"/>
        <v>190.428</v>
      </c>
      <c r="W273" s="143">
        <v>218.99</v>
      </c>
    </row>
    <row r="274" spans="1:23" ht="24" customHeight="1" x14ac:dyDescent="0.25">
      <c r="A274" s="175" t="s">
        <v>1450</v>
      </c>
      <c r="B274" s="144" t="s">
        <v>1451</v>
      </c>
      <c r="C274" s="136" t="s">
        <v>1452</v>
      </c>
      <c r="D274" s="137"/>
      <c r="E274" s="138"/>
      <c r="F274" s="138"/>
      <c r="G274" s="140"/>
      <c r="H274" s="140"/>
      <c r="I274" s="140"/>
      <c r="J274" s="140"/>
      <c r="K274" s="140"/>
      <c r="L274" s="140"/>
      <c r="M274" s="140"/>
      <c r="N274" s="140">
        <v>194.13</v>
      </c>
      <c r="O274" s="140">
        <v>194.13</v>
      </c>
      <c r="P274" s="140">
        <v>194.13</v>
      </c>
      <c r="Q274" s="140">
        <v>194.13</v>
      </c>
      <c r="R274" s="140">
        <v>194.13</v>
      </c>
      <c r="S274" s="140"/>
      <c r="T274" s="140">
        <v>194.13</v>
      </c>
      <c r="U274" s="141">
        <f t="shared" si="118"/>
        <v>38.826000000000001</v>
      </c>
      <c r="V274" s="142">
        <f t="shared" si="119"/>
        <v>232.95599999999999</v>
      </c>
      <c r="W274" s="143">
        <v>267.89999999999998</v>
      </c>
    </row>
    <row r="275" spans="1:23" ht="20.25" customHeight="1" x14ac:dyDescent="0.25">
      <c r="A275" s="175" t="s">
        <v>1453</v>
      </c>
      <c r="B275" s="144" t="s">
        <v>1454</v>
      </c>
      <c r="C275" s="136" t="s">
        <v>935</v>
      </c>
      <c r="D275" s="137">
        <v>9403208009</v>
      </c>
      <c r="E275" s="138" t="s">
        <v>927</v>
      </c>
      <c r="F275" s="138"/>
      <c r="G275" s="140">
        <v>186.53</v>
      </c>
      <c r="H275" s="140">
        <v>190.83</v>
      </c>
      <c r="I275" s="140">
        <f t="shared" si="107"/>
        <v>190.83</v>
      </c>
      <c r="J275" s="140">
        <f t="shared" si="88"/>
        <v>194.65</v>
      </c>
      <c r="K275" s="140">
        <f t="shared" si="120"/>
        <v>194.65</v>
      </c>
      <c r="L275" s="140">
        <f>ROUND((I275*1.02),2)</f>
        <v>194.65</v>
      </c>
      <c r="M275" s="140"/>
      <c r="N275" s="140">
        <v>194.65</v>
      </c>
      <c r="O275" s="140">
        <f>K275</f>
        <v>194.65</v>
      </c>
      <c r="P275" s="140">
        <f>K275</f>
        <v>194.65</v>
      </c>
      <c r="Q275" s="140">
        <f>K275</f>
        <v>194.65</v>
      </c>
      <c r="R275" s="140">
        <f>L275</f>
        <v>194.65</v>
      </c>
      <c r="S275" s="140"/>
      <c r="T275" s="140">
        <f>L275</f>
        <v>194.65</v>
      </c>
      <c r="U275" s="141">
        <f t="shared" si="118"/>
        <v>38.930000000000007</v>
      </c>
      <c r="V275" s="142">
        <f t="shared" si="119"/>
        <v>233.58</v>
      </c>
      <c r="W275" s="143">
        <v>268.62</v>
      </c>
    </row>
    <row r="276" spans="1:23" ht="25.5" customHeight="1" x14ac:dyDescent="0.25">
      <c r="A276" s="175" t="s">
        <v>1455</v>
      </c>
      <c r="B276" s="135" t="s">
        <v>1456</v>
      </c>
      <c r="C276" s="136" t="s">
        <v>935</v>
      </c>
      <c r="D276" s="137">
        <v>9403208009</v>
      </c>
      <c r="E276" s="138" t="s">
        <v>1457</v>
      </c>
      <c r="F276" s="138"/>
      <c r="G276" s="140">
        <v>186.53</v>
      </c>
      <c r="H276" s="140">
        <f>ROUND((G276*1.02),2)</f>
        <v>190.26</v>
      </c>
      <c r="I276" s="140">
        <v>190.83</v>
      </c>
      <c r="J276" s="140">
        <f t="shared" si="88"/>
        <v>194.07</v>
      </c>
      <c r="K276" s="140">
        <f t="shared" si="120"/>
        <v>194.07</v>
      </c>
      <c r="L276" s="140">
        <f>ROUND((I276*1.02),2)</f>
        <v>194.65</v>
      </c>
      <c r="M276" s="140"/>
      <c r="N276" s="140">
        <v>194.65</v>
      </c>
      <c r="O276" s="140">
        <v>194.65</v>
      </c>
      <c r="P276" s="140">
        <v>194.65</v>
      </c>
      <c r="Q276" s="140">
        <v>194.65</v>
      </c>
      <c r="R276" s="140">
        <v>194.65</v>
      </c>
      <c r="S276" s="140"/>
      <c r="T276" s="140">
        <f>L276</f>
        <v>194.65</v>
      </c>
      <c r="U276" s="141">
        <f t="shared" si="118"/>
        <v>38.930000000000007</v>
      </c>
      <c r="V276" s="142">
        <f t="shared" si="119"/>
        <v>233.58</v>
      </c>
      <c r="W276" s="143">
        <v>268.62</v>
      </c>
    </row>
    <row r="277" spans="1:23" ht="20.25" customHeight="1" x14ac:dyDescent="0.25">
      <c r="A277" s="175" t="s">
        <v>1458</v>
      </c>
      <c r="B277" s="144" t="s">
        <v>1459</v>
      </c>
      <c r="C277" s="136" t="s">
        <v>1460</v>
      </c>
      <c r="D277" s="137">
        <v>9401790009</v>
      </c>
      <c r="E277" s="138" t="s">
        <v>1397</v>
      </c>
      <c r="F277" s="138"/>
      <c r="G277" s="140">
        <v>199.42</v>
      </c>
      <c r="H277" s="140">
        <f>ROUND((G277*1.003),2)</f>
        <v>200.02</v>
      </c>
      <c r="I277" s="140">
        <v>200.62</v>
      </c>
      <c r="J277" s="140">
        <f>ROUND((H277*1.03),2)</f>
        <v>206.02</v>
      </c>
      <c r="K277" s="140">
        <f t="shared" ref="K277:K279" si="124">ROUND((H277*1.03),2)</f>
        <v>206.02</v>
      </c>
      <c r="L277" s="140">
        <v>212.84</v>
      </c>
      <c r="M277" s="140">
        <v>212.84</v>
      </c>
      <c r="N277" s="140">
        <v>227.75</v>
      </c>
      <c r="O277" s="140">
        <v>227.75</v>
      </c>
      <c r="P277" s="140">
        <v>227.75</v>
      </c>
      <c r="Q277" s="140">
        <v>227.75</v>
      </c>
      <c r="R277" s="140">
        <v>227.75</v>
      </c>
      <c r="S277" s="140"/>
      <c r="T277" s="140">
        <v>227.75</v>
      </c>
      <c r="U277" s="141">
        <f t="shared" si="118"/>
        <v>45.550000000000004</v>
      </c>
      <c r="V277" s="142">
        <f t="shared" si="119"/>
        <v>273.3</v>
      </c>
      <c r="W277" s="143">
        <v>314.3</v>
      </c>
    </row>
    <row r="278" spans="1:23" ht="20.25" customHeight="1" x14ac:dyDescent="0.25">
      <c r="A278" s="161" t="s">
        <v>1461</v>
      </c>
      <c r="B278" s="135" t="s">
        <v>1462</v>
      </c>
      <c r="C278" s="136" t="s">
        <v>1463</v>
      </c>
      <c r="D278" s="194"/>
      <c r="E278" s="194"/>
      <c r="F278" s="194"/>
      <c r="G278" s="140">
        <v>259.51</v>
      </c>
      <c r="H278" s="140">
        <f>ROUND((G278*1.003),2)</f>
        <v>260.29000000000002</v>
      </c>
      <c r="I278" s="140">
        <v>261.07</v>
      </c>
      <c r="J278" s="140">
        <f t="shared" ref="J278:J279" si="125">ROUND((H278*1.03),2)</f>
        <v>268.10000000000002</v>
      </c>
      <c r="K278" s="140">
        <f t="shared" si="124"/>
        <v>268.10000000000002</v>
      </c>
      <c r="L278" s="140">
        <v>276.97000000000003</v>
      </c>
      <c r="M278" s="140"/>
      <c r="N278" s="140">
        <v>276.97000000000003</v>
      </c>
      <c r="O278" s="140">
        <v>276.97000000000003</v>
      </c>
      <c r="P278" s="140">
        <v>276.97000000000003</v>
      </c>
      <c r="Q278" s="140">
        <v>276.97000000000003</v>
      </c>
      <c r="R278" s="140">
        <v>276.97000000000003</v>
      </c>
      <c r="S278" s="140"/>
      <c r="T278" s="140">
        <f>L278</f>
        <v>276.97000000000003</v>
      </c>
      <c r="U278" s="141">
        <f t="shared" si="118"/>
        <v>55.394000000000005</v>
      </c>
      <c r="V278" s="142">
        <f t="shared" si="119"/>
        <v>332.36400000000003</v>
      </c>
      <c r="W278" s="143">
        <v>382.22</v>
      </c>
    </row>
    <row r="279" spans="1:23" ht="18" x14ac:dyDescent="0.25">
      <c r="A279" s="161" t="s">
        <v>1464</v>
      </c>
      <c r="B279" s="135" t="s">
        <v>1465</v>
      </c>
      <c r="C279" s="136" t="s">
        <v>1466</v>
      </c>
      <c r="D279" s="194"/>
      <c r="E279" s="194"/>
      <c r="F279" s="194"/>
      <c r="G279" s="140">
        <v>342.76</v>
      </c>
      <c r="H279" s="140">
        <f>ROUND((G279*1.003),2)</f>
        <v>343.79</v>
      </c>
      <c r="I279" s="140">
        <v>344.82</v>
      </c>
      <c r="J279" s="140">
        <f t="shared" si="125"/>
        <v>354.1</v>
      </c>
      <c r="K279" s="140">
        <f t="shared" si="124"/>
        <v>354.1</v>
      </c>
      <c r="L279" s="140">
        <v>365.81</v>
      </c>
      <c r="M279" s="140">
        <v>365.81</v>
      </c>
      <c r="N279" s="140">
        <v>384.1</v>
      </c>
      <c r="O279" s="140">
        <v>384.1</v>
      </c>
      <c r="P279" s="140">
        <v>384.1</v>
      </c>
      <c r="Q279" s="140">
        <v>384.1</v>
      </c>
      <c r="R279" s="140">
        <v>384.1</v>
      </c>
      <c r="S279" s="140"/>
      <c r="T279" s="140">
        <v>384.1</v>
      </c>
      <c r="U279" s="141">
        <f t="shared" si="118"/>
        <v>76.820000000000007</v>
      </c>
      <c r="V279" s="142">
        <f t="shared" si="119"/>
        <v>460.92</v>
      </c>
      <c r="W279" s="143">
        <v>530.05999999999995</v>
      </c>
    </row>
    <row r="280" spans="1:23" ht="23.25" customHeight="1" x14ac:dyDescent="0.25">
      <c r="A280" s="175" t="s">
        <v>1467</v>
      </c>
      <c r="B280" s="144" t="s">
        <v>1468</v>
      </c>
      <c r="C280" s="136" t="s">
        <v>1469</v>
      </c>
      <c r="D280" s="137">
        <v>9403208009</v>
      </c>
      <c r="E280" s="138" t="s">
        <v>1397</v>
      </c>
      <c r="F280" s="138"/>
      <c r="G280" s="140">
        <v>230.31</v>
      </c>
      <c r="H280" s="140">
        <f>ROUND((G280*1.02),2)</f>
        <v>234.92</v>
      </c>
      <c r="I280" s="140">
        <v>235.62</v>
      </c>
      <c r="J280" s="140">
        <f>ROUND((H280*1.02),2)</f>
        <v>239.62</v>
      </c>
      <c r="K280" s="140">
        <f t="shared" ref="K280:K286" si="126">ROUND((H280*1.02),2)</f>
        <v>239.62</v>
      </c>
      <c r="L280" s="140">
        <v>247.54</v>
      </c>
      <c r="M280" s="140">
        <v>247.54</v>
      </c>
      <c r="N280" s="140">
        <v>259.89999999999998</v>
      </c>
      <c r="O280" s="140">
        <v>259.89999999999998</v>
      </c>
      <c r="P280" s="140">
        <v>259.89999999999998</v>
      </c>
      <c r="Q280" s="140">
        <v>259.89999999999998</v>
      </c>
      <c r="R280" s="140">
        <v>259.89999999999998</v>
      </c>
      <c r="S280" s="140"/>
      <c r="T280" s="140">
        <v>259.89999999999998</v>
      </c>
      <c r="U280" s="141">
        <f t="shared" si="118"/>
        <v>51.98</v>
      </c>
      <c r="V280" s="142">
        <f t="shared" si="119"/>
        <v>311.88</v>
      </c>
      <c r="W280" s="143">
        <v>358.66</v>
      </c>
    </row>
    <row r="281" spans="1:23" ht="23.25" customHeight="1" x14ac:dyDescent="0.25">
      <c r="A281" s="175" t="s">
        <v>1470</v>
      </c>
      <c r="B281" s="144" t="s">
        <v>1471</v>
      </c>
      <c r="C281" s="136" t="s">
        <v>1472</v>
      </c>
      <c r="D281" s="137">
        <v>9403208009</v>
      </c>
      <c r="E281" s="138" t="s">
        <v>1449</v>
      </c>
      <c r="F281" s="138"/>
      <c r="G281" s="140">
        <v>212.96</v>
      </c>
      <c r="H281" s="140">
        <v>212.96</v>
      </c>
      <c r="I281" s="140">
        <f t="shared" si="107"/>
        <v>212.96</v>
      </c>
      <c r="J281" s="140">
        <f t="shared" ref="J281:J282" si="127">ROUND((H281*1.02),2)</f>
        <v>217.22</v>
      </c>
      <c r="K281" s="140">
        <f t="shared" si="126"/>
        <v>217.22</v>
      </c>
      <c r="L281" s="140">
        <f>ROUND((I281*1.02),2)</f>
        <v>217.22</v>
      </c>
      <c r="M281" s="140"/>
      <c r="N281" s="140">
        <v>217.22</v>
      </c>
      <c r="O281" s="140">
        <f t="shared" ref="O281:O286" si="128">K281</f>
        <v>217.22</v>
      </c>
      <c r="P281" s="140">
        <f t="shared" ref="P281:P286" si="129">K281</f>
        <v>217.22</v>
      </c>
      <c r="Q281" s="140">
        <f>K281</f>
        <v>217.22</v>
      </c>
      <c r="R281" s="140">
        <f>L281</f>
        <v>217.22</v>
      </c>
      <c r="S281" s="140"/>
      <c r="T281" s="140">
        <f>L281</f>
        <v>217.22</v>
      </c>
      <c r="U281" s="141">
        <f t="shared" si="118"/>
        <v>43.444000000000003</v>
      </c>
      <c r="V281" s="142">
        <f t="shared" si="119"/>
        <v>260.66399999999999</v>
      </c>
      <c r="W281" s="143">
        <v>299.76</v>
      </c>
    </row>
    <row r="282" spans="1:23" ht="33" customHeight="1" x14ac:dyDescent="0.25">
      <c r="A282" s="161" t="s">
        <v>1473</v>
      </c>
      <c r="B282" s="135" t="s">
        <v>1474</v>
      </c>
      <c r="C282" s="136" t="s">
        <v>1475</v>
      </c>
      <c r="D282" s="137" t="s">
        <v>1476</v>
      </c>
      <c r="E282" s="138" t="s">
        <v>927</v>
      </c>
      <c r="F282" s="138"/>
      <c r="G282" s="140">
        <v>70.33</v>
      </c>
      <c r="H282" s="140">
        <f>ROUND((G282*1.003),2)</f>
        <v>70.540000000000006</v>
      </c>
      <c r="I282" s="140">
        <f t="shared" si="107"/>
        <v>70.540000000000006</v>
      </c>
      <c r="J282" s="140">
        <f t="shared" si="127"/>
        <v>71.95</v>
      </c>
      <c r="K282" s="140">
        <f t="shared" si="126"/>
        <v>71.95</v>
      </c>
      <c r="L282" s="140">
        <v>73.39</v>
      </c>
      <c r="M282" s="140"/>
      <c r="N282" s="140">
        <v>73.39</v>
      </c>
      <c r="O282" s="140">
        <v>73.39</v>
      </c>
      <c r="P282" s="140">
        <v>73.39</v>
      </c>
      <c r="Q282" s="140">
        <v>73.39</v>
      </c>
      <c r="R282" s="140">
        <v>73.39</v>
      </c>
      <c r="S282" s="140"/>
      <c r="T282" s="140">
        <f t="shared" ref="T282:T286" si="130">L282</f>
        <v>73.39</v>
      </c>
      <c r="U282" s="141">
        <f t="shared" si="118"/>
        <v>14.678000000000001</v>
      </c>
      <c r="V282" s="142">
        <f t="shared" si="119"/>
        <v>88.067999999999998</v>
      </c>
      <c r="W282" s="143">
        <v>101.28</v>
      </c>
    </row>
    <row r="283" spans="1:23" ht="40.5" customHeight="1" x14ac:dyDescent="0.25">
      <c r="A283" s="161" t="s">
        <v>1477</v>
      </c>
      <c r="B283" s="135" t="s">
        <v>1478</v>
      </c>
      <c r="C283" s="136" t="s">
        <v>1479</v>
      </c>
      <c r="D283" s="137">
        <v>9401710009</v>
      </c>
      <c r="E283" s="138" t="s">
        <v>927</v>
      </c>
      <c r="F283" s="138"/>
      <c r="G283" s="140">
        <v>87.46</v>
      </c>
      <c r="H283" s="140">
        <f>ROUND((G283*1.003),2)</f>
        <v>87.72</v>
      </c>
      <c r="I283" s="140">
        <f t="shared" si="107"/>
        <v>87.72</v>
      </c>
      <c r="J283" s="140">
        <f>ROUND((H283*1.02),2)</f>
        <v>89.47</v>
      </c>
      <c r="K283" s="140">
        <f t="shared" si="126"/>
        <v>89.47</v>
      </c>
      <c r="L283" s="140">
        <v>91.26</v>
      </c>
      <c r="M283" s="140"/>
      <c r="N283" s="140">
        <v>91.26</v>
      </c>
      <c r="O283" s="140">
        <v>91.26</v>
      </c>
      <c r="P283" s="140">
        <v>91.26</v>
      </c>
      <c r="Q283" s="140">
        <v>91.26</v>
      </c>
      <c r="R283" s="140">
        <v>91.26</v>
      </c>
      <c r="S283" s="140"/>
      <c r="T283" s="140">
        <f t="shared" si="130"/>
        <v>91.26</v>
      </c>
      <c r="U283" s="141">
        <f t="shared" si="118"/>
        <v>18.252000000000002</v>
      </c>
      <c r="V283" s="142">
        <f t="shared" si="119"/>
        <v>109.512</v>
      </c>
      <c r="W283" s="143">
        <v>125.94</v>
      </c>
    </row>
    <row r="284" spans="1:23" ht="21" customHeight="1" x14ac:dyDescent="0.25">
      <c r="A284" s="197" t="s">
        <v>1480</v>
      </c>
      <c r="B284" s="135" t="s">
        <v>1481</v>
      </c>
      <c r="C284" s="136" t="s">
        <v>1482</v>
      </c>
      <c r="D284" s="144">
        <v>9401790009</v>
      </c>
      <c r="E284" s="138" t="s">
        <v>950</v>
      </c>
      <c r="F284" s="138"/>
      <c r="G284" s="140">
        <v>136.61000000000001</v>
      </c>
      <c r="H284" s="140">
        <f>ROUND((G284*1.03),2)</f>
        <v>140.71</v>
      </c>
      <c r="I284" s="140">
        <f t="shared" si="107"/>
        <v>140.71</v>
      </c>
      <c r="J284" s="140">
        <f t="shared" ref="J284:J304" si="131">ROUND((H284*1.02),2)</f>
        <v>143.52000000000001</v>
      </c>
      <c r="K284" s="140">
        <f t="shared" si="126"/>
        <v>143.52000000000001</v>
      </c>
      <c r="L284" s="140">
        <v>146.38999999999999</v>
      </c>
      <c r="M284" s="140"/>
      <c r="N284" s="140">
        <v>146.38999999999999</v>
      </c>
      <c r="O284" s="140">
        <v>146.38999999999999</v>
      </c>
      <c r="P284" s="140">
        <v>146.38999999999999</v>
      </c>
      <c r="Q284" s="140">
        <v>146.38999999999999</v>
      </c>
      <c r="R284" s="140">
        <v>146.38999999999999</v>
      </c>
      <c r="S284" s="140"/>
      <c r="T284" s="140">
        <f t="shared" si="130"/>
        <v>146.38999999999999</v>
      </c>
      <c r="U284" s="141">
        <f t="shared" si="118"/>
        <v>29.277999999999999</v>
      </c>
      <c r="V284" s="142">
        <f t="shared" si="119"/>
        <v>175.66799999999998</v>
      </c>
      <c r="W284" s="143">
        <v>202.02</v>
      </c>
    </row>
    <row r="285" spans="1:23" ht="41.25" customHeight="1" x14ac:dyDescent="0.25">
      <c r="A285" s="198" t="s">
        <v>1483</v>
      </c>
      <c r="B285" s="135" t="s">
        <v>1484</v>
      </c>
      <c r="C285" s="136" t="s">
        <v>1485</v>
      </c>
      <c r="D285" s="144">
        <v>9401790009</v>
      </c>
      <c r="E285" s="138" t="s">
        <v>950</v>
      </c>
      <c r="F285" s="138"/>
      <c r="G285" s="140">
        <v>156.9</v>
      </c>
      <c r="H285" s="140">
        <f>ROUND((G285*1.03),2)</f>
        <v>161.61000000000001</v>
      </c>
      <c r="I285" s="140">
        <f t="shared" si="107"/>
        <v>161.61000000000001</v>
      </c>
      <c r="J285" s="140">
        <f t="shared" si="131"/>
        <v>164.84</v>
      </c>
      <c r="K285" s="140">
        <f t="shared" si="126"/>
        <v>164.84</v>
      </c>
      <c r="L285" s="140">
        <f>ROUND((I285*1.02),2)</f>
        <v>164.84</v>
      </c>
      <c r="M285" s="140"/>
      <c r="N285" s="140">
        <v>164.84</v>
      </c>
      <c r="O285" s="140">
        <v>164.84</v>
      </c>
      <c r="P285" s="140">
        <f t="shared" si="129"/>
        <v>164.84</v>
      </c>
      <c r="Q285" s="140">
        <f>K285</f>
        <v>164.84</v>
      </c>
      <c r="R285" s="140">
        <f>L285</f>
        <v>164.84</v>
      </c>
      <c r="S285" s="140"/>
      <c r="T285" s="140">
        <f t="shared" si="130"/>
        <v>164.84</v>
      </c>
      <c r="U285" s="141">
        <f t="shared" si="118"/>
        <v>32.968000000000004</v>
      </c>
      <c r="V285" s="142">
        <f t="shared" si="119"/>
        <v>197.80799999999999</v>
      </c>
      <c r="W285" s="143">
        <v>227.48</v>
      </c>
    </row>
    <row r="286" spans="1:23" ht="23.25" customHeight="1" x14ac:dyDescent="0.25">
      <c r="A286" s="161" t="s">
        <v>1486</v>
      </c>
      <c r="B286" s="144" t="s">
        <v>1487</v>
      </c>
      <c r="C286" s="136" t="s">
        <v>1488</v>
      </c>
      <c r="D286" s="137">
        <v>9401790009</v>
      </c>
      <c r="E286" s="138" t="s">
        <v>1489</v>
      </c>
      <c r="F286" s="138"/>
      <c r="G286" s="140">
        <v>23.62</v>
      </c>
      <c r="H286" s="140">
        <f>ROUND((G286*1.003),2)</f>
        <v>23.69</v>
      </c>
      <c r="I286" s="140">
        <f t="shared" si="107"/>
        <v>23.69</v>
      </c>
      <c r="J286" s="140">
        <f t="shared" si="131"/>
        <v>24.16</v>
      </c>
      <c r="K286" s="140">
        <f t="shared" si="126"/>
        <v>24.16</v>
      </c>
      <c r="L286" s="140">
        <f>ROUND((I286*1.02),2)</f>
        <v>24.16</v>
      </c>
      <c r="M286" s="140"/>
      <c r="N286" s="140">
        <f t="shared" ref="N286" si="132">K286</f>
        <v>24.16</v>
      </c>
      <c r="O286" s="140">
        <f t="shared" si="128"/>
        <v>24.16</v>
      </c>
      <c r="P286" s="140">
        <f t="shared" si="129"/>
        <v>24.16</v>
      </c>
      <c r="Q286" s="140">
        <f>K286</f>
        <v>24.16</v>
      </c>
      <c r="R286" s="140">
        <f>L286</f>
        <v>24.16</v>
      </c>
      <c r="S286" s="140"/>
      <c r="T286" s="140">
        <f t="shared" si="130"/>
        <v>24.16</v>
      </c>
      <c r="U286" s="141">
        <f t="shared" si="118"/>
        <v>4.8320000000000007</v>
      </c>
      <c r="V286" s="142">
        <f t="shared" si="119"/>
        <v>28.992000000000001</v>
      </c>
      <c r="W286" s="143">
        <v>33.340000000000003</v>
      </c>
    </row>
    <row r="287" spans="1:23" ht="22.5" customHeight="1" x14ac:dyDescent="0.25">
      <c r="A287" s="156" t="s">
        <v>1490</v>
      </c>
      <c r="B287" s="144"/>
      <c r="C287" s="136"/>
      <c r="D287" s="144"/>
      <c r="E287" s="138"/>
      <c r="F287" s="138"/>
      <c r="G287" s="140"/>
      <c r="H287" s="140"/>
      <c r="I287" s="140">
        <f t="shared" si="107"/>
        <v>0</v>
      </c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1"/>
      <c r="V287" s="142"/>
      <c r="W287" s="143">
        <v>0</v>
      </c>
    </row>
    <row r="288" spans="1:23" ht="35.25" customHeight="1" x14ac:dyDescent="0.25">
      <c r="A288" s="145" t="s">
        <v>1491</v>
      </c>
      <c r="B288" s="144" t="s">
        <v>1492</v>
      </c>
      <c r="C288" s="136" t="s">
        <v>1493</v>
      </c>
      <c r="D288" s="137">
        <v>7323990000</v>
      </c>
      <c r="E288" s="138" t="s">
        <v>1494</v>
      </c>
      <c r="F288" s="138"/>
      <c r="G288" s="140">
        <v>39.17</v>
      </c>
      <c r="H288" s="140">
        <f>ROUND((G288*1.003),2)</f>
        <v>39.29</v>
      </c>
      <c r="I288" s="140">
        <f t="shared" si="107"/>
        <v>39.29</v>
      </c>
      <c r="J288" s="140">
        <f t="shared" si="131"/>
        <v>40.08</v>
      </c>
      <c r="K288" s="140">
        <f t="shared" ref="K288" si="133">ROUND((H288*1.02),2)</f>
        <v>40.08</v>
      </c>
      <c r="L288" s="140">
        <v>41.3</v>
      </c>
      <c r="M288" s="140"/>
      <c r="N288" s="140">
        <v>41.3</v>
      </c>
      <c r="O288" s="140">
        <v>41.3</v>
      </c>
      <c r="P288" s="140">
        <v>41.3</v>
      </c>
      <c r="Q288" s="140">
        <v>41.3</v>
      </c>
      <c r="R288" s="140">
        <v>41.3</v>
      </c>
      <c r="S288" s="140"/>
      <c r="T288" s="140">
        <f>L288</f>
        <v>41.3</v>
      </c>
      <c r="U288" s="141">
        <f>T288*20%</f>
        <v>8.26</v>
      </c>
      <c r="V288" s="142">
        <f>T288+U288</f>
        <v>49.559999999999995</v>
      </c>
      <c r="W288" s="143">
        <v>56.99</v>
      </c>
    </row>
    <row r="289" spans="1:23" ht="18" x14ac:dyDescent="0.25">
      <c r="A289" s="156" t="s">
        <v>1495</v>
      </c>
      <c r="B289" s="144"/>
      <c r="C289" s="136"/>
      <c r="D289" s="144"/>
      <c r="E289" s="138"/>
      <c r="F289" s="138"/>
      <c r="G289" s="140"/>
      <c r="H289" s="140"/>
      <c r="I289" s="140">
        <f t="shared" si="107"/>
        <v>0</v>
      </c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1"/>
      <c r="V289" s="142"/>
      <c r="W289" s="143">
        <v>0</v>
      </c>
    </row>
    <row r="290" spans="1:23" ht="22.5" customHeight="1" x14ac:dyDescent="0.25">
      <c r="A290" s="161" t="s">
        <v>1496</v>
      </c>
      <c r="B290" s="144" t="s">
        <v>1497</v>
      </c>
      <c r="C290" s="136" t="s">
        <v>1498</v>
      </c>
      <c r="D290" s="137">
        <v>9506999000</v>
      </c>
      <c r="E290" s="138" t="s">
        <v>1499</v>
      </c>
      <c r="F290" s="138"/>
      <c r="G290" s="140">
        <v>29.05</v>
      </c>
      <c r="H290" s="140">
        <f>ROUND((G290*1.003),2)</f>
        <v>29.14</v>
      </c>
      <c r="I290" s="140">
        <f t="shared" si="107"/>
        <v>29.14</v>
      </c>
      <c r="J290" s="140">
        <f t="shared" si="131"/>
        <v>29.72</v>
      </c>
      <c r="K290" s="140">
        <f t="shared" ref="K290:L304" si="134">ROUND((H290*1.02),2)</f>
        <v>29.72</v>
      </c>
      <c r="L290" s="140">
        <f>ROUND((I290*1.02),2)</f>
        <v>29.72</v>
      </c>
      <c r="M290" s="140"/>
      <c r="N290" s="140">
        <f t="shared" ref="N290:N297" si="135">K290</f>
        <v>29.72</v>
      </c>
      <c r="O290" s="140">
        <v>29.72</v>
      </c>
      <c r="P290" s="140">
        <v>29.72</v>
      </c>
      <c r="Q290" s="140">
        <v>29.72</v>
      </c>
      <c r="R290" s="140">
        <v>29.72</v>
      </c>
      <c r="S290" s="140"/>
      <c r="T290" s="140">
        <v>29.72</v>
      </c>
      <c r="U290" s="141">
        <f t="shared" ref="U290:U304" si="136">T290*20%</f>
        <v>5.944</v>
      </c>
      <c r="V290" s="142">
        <f t="shared" ref="V290:V304" si="137">T290+U290</f>
        <v>35.664000000000001</v>
      </c>
      <c r="W290" s="143">
        <v>41.01</v>
      </c>
    </row>
    <row r="291" spans="1:23" ht="22.5" customHeight="1" x14ac:dyDescent="0.25">
      <c r="A291" s="161" t="s">
        <v>1500</v>
      </c>
      <c r="B291" s="144" t="s">
        <v>1501</v>
      </c>
      <c r="C291" s="136" t="s">
        <v>1502</v>
      </c>
      <c r="D291" s="137">
        <v>9506999000</v>
      </c>
      <c r="E291" s="138" t="s">
        <v>1499</v>
      </c>
      <c r="F291" s="138"/>
      <c r="G291" s="140">
        <v>48.57</v>
      </c>
      <c r="H291" s="140">
        <f>ROUND((G291*1.003),2)</f>
        <v>48.72</v>
      </c>
      <c r="I291" s="140">
        <f t="shared" si="107"/>
        <v>48.72</v>
      </c>
      <c r="J291" s="140">
        <f t="shared" si="131"/>
        <v>49.69</v>
      </c>
      <c r="K291" s="140">
        <f t="shared" si="134"/>
        <v>49.69</v>
      </c>
      <c r="L291" s="140">
        <f>ROUND((I291*1.02),2)</f>
        <v>49.69</v>
      </c>
      <c r="M291" s="140"/>
      <c r="N291" s="140">
        <f t="shared" si="135"/>
        <v>49.69</v>
      </c>
      <c r="O291" s="140">
        <v>49.69</v>
      </c>
      <c r="P291" s="140">
        <v>49.69</v>
      </c>
      <c r="Q291" s="140">
        <v>49.69</v>
      </c>
      <c r="R291" s="140">
        <v>49.69</v>
      </c>
      <c r="S291" s="140"/>
      <c r="T291" s="140">
        <v>49.69</v>
      </c>
      <c r="U291" s="141">
        <f t="shared" si="136"/>
        <v>9.9380000000000006</v>
      </c>
      <c r="V291" s="142">
        <f t="shared" si="137"/>
        <v>59.628</v>
      </c>
      <c r="W291" s="143">
        <v>68.569999999999993</v>
      </c>
    </row>
    <row r="292" spans="1:23" ht="23.25" customHeight="1" x14ac:dyDescent="0.25">
      <c r="A292" s="161" t="s">
        <v>1503</v>
      </c>
      <c r="B292" s="144" t="s">
        <v>1504</v>
      </c>
      <c r="C292" s="136" t="s">
        <v>1505</v>
      </c>
      <c r="D292" s="137">
        <v>7323990000</v>
      </c>
      <c r="E292" s="138" t="s">
        <v>1506</v>
      </c>
      <c r="F292" s="138"/>
      <c r="G292" s="140">
        <v>43.22</v>
      </c>
      <c r="H292" s="140">
        <f>ROUND((G292*1.03),2)</f>
        <v>44.52</v>
      </c>
      <c r="I292" s="140">
        <f t="shared" si="107"/>
        <v>44.52</v>
      </c>
      <c r="J292" s="140">
        <f t="shared" si="131"/>
        <v>45.41</v>
      </c>
      <c r="K292" s="140">
        <f t="shared" si="134"/>
        <v>45.41</v>
      </c>
      <c r="L292" s="140">
        <v>45.41</v>
      </c>
      <c r="M292" s="140"/>
      <c r="N292" s="140">
        <f t="shared" si="135"/>
        <v>45.41</v>
      </c>
      <c r="O292" s="140">
        <v>45.41</v>
      </c>
      <c r="P292" s="140">
        <v>45.41</v>
      </c>
      <c r="Q292" s="140">
        <v>46.91</v>
      </c>
      <c r="R292" s="140">
        <v>46.91</v>
      </c>
      <c r="S292" s="140"/>
      <c r="T292" s="140">
        <v>46.91</v>
      </c>
      <c r="U292" s="141">
        <f t="shared" si="136"/>
        <v>9.3819999999999997</v>
      </c>
      <c r="V292" s="142">
        <f t="shared" si="137"/>
        <v>56.291999999999994</v>
      </c>
      <c r="W292" s="143">
        <v>64.739999999999995</v>
      </c>
    </row>
    <row r="293" spans="1:23" ht="18.75" customHeight="1" x14ac:dyDescent="0.25">
      <c r="A293" s="198" t="s">
        <v>1507</v>
      </c>
      <c r="B293" s="148">
        <v>120155</v>
      </c>
      <c r="C293" s="136" t="s">
        <v>1508</v>
      </c>
      <c r="D293" s="144">
        <v>7326909807</v>
      </c>
      <c r="E293" s="138" t="s">
        <v>1509</v>
      </c>
      <c r="F293" s="138"/>
      <c r="G293" s="140">
        <v>66.040000000000006</v>
      </c>
      <c r="H293" s="140">
        <v>66.040000000000006</v>
      </c>
      <c r="I293" s="140">
        <f t="shared" si="107"/>
        <v>66.040000000000006</v>
      </c>
      <c r="J293" s="140">
        <f t="shared" si="131"/>
        <v>67.36</v>
      </c>
      <c r="K293" s="140">
        <f t="shared" si="134"/>
        <v>67.36</v>
      </c>
      <c r="L293" s="140">
        <f t="shared" si="134"/>
        <v>67.36</v>
      </c>
      <c r="M293" s="140"/>
      <c r="N293" s="140">
        <f t="shared" si="135"/>
        <v>67.36</v>
      </c>
      <c r="O293" s="140">
        <f t="shared" ref="O293:O302" si="138">K293</f>
        <v>67.36</v>
      </c>
      <c r="P293" s="140">
        <f t="shared" ref="P293:P302" si="139">K293</f>
        <v>67.36</v>
      </c>
      <c r="Q293" s="140">
        <f t="shared" ref="Q293:R302" si="140">K293</f>
        <v>67.36</v>
      </c>
      <c r="R293" s="140">
        <f t="shared" si="140"/>
        <v>67.36</v>
      </c>
      <c r="S293" s="140"/>
      <c r="T293" s="140">
        <f t="shared" ref="T293:T302" si="141">L293</f>
        <v>67.36</v>
      </c>
      <c r="U293" s="141">
        <f t="shared" si="136"/>
        <v>13.472000000000001</v>
      </c>
      <c r="V293" s="142">
        <f t="shared" si="137"/>
        <v>80.831999999999994</v>
      </c>
      <c r="W293" s="143">
        <v>92.96</v>
      </c>
    </row>
    <row r="294" spans="1:23" ht="19.5" customHeight="1" x14ac:dyDescent="0.25">
      <c r="A294" s="198" t="s">
        <v>1510</v>
      </c>
      <c r="B294" s="148">
        <v>120154</v>
      </c>
      <c r="C294" s="136" t="s">
        <v>1511</v>
      </c>
      <c r="D294" s="144">
        <v>7326909807</v>
      </c>
      <c r="E294" s="138" t="s">
        <v>1509</v>
      </c>
      <c r="F294" s="138"/>
      <c r="G294" s="140">
        <v>72.42</v>
      </c>
      <c r="H294" s="140">
        <v>72.42</v>
      </c>
      <c r="I294" s="140">
        <f t="shared" si="107"/>
        <v>72.42</v>
      </c>
      <c r="J294" s="140">
        <f t="shared" si="131"/>
        <v>73.87</v>
      </c>
      <c r="K294" s="140">
        <f t="shared" si="134"/>
        <v>73.87</v>
      </c>
      <c r="L294" s="140">
        <f t="shared" si="134"/>
        <v>73.87</v>
      </c>
      <c r="M294" s="140"/>
      <c r="N294" s="140">
        <f t="shared" si="135"/>
        <v>73.87</v>
      </c>
      <c r="O294" s="140">
        <f t="shared" si="138"/>
        <v>73.87</v>
      </c>
      <c r="P294" s="140">
        <f t="shared" si="139"/>
        <v>73.87</v>
      </c>
      <c r="Q294" s="140">
        <f t="shared" si="140"/>
        <v>73.87</v>
      </c>
      <c r="R294" s="140">
        <f t="shared" si="140"/>
        <v>73.87</v>
      </c>
      <c r="S294" s="140"/>
      <c r="T294" s="140">
        <f t="shared" si="141"/>
        <v>73.87</v>
      </c>
      <c r="U294" s="141">
        <f t="shared" si="136"/>
        <v>14.774000000000001</v>
      </c>
      <c r="V294" s="142">
        <f t="shared" si="137"/>
        <v>88.644000000000005</v>
      </c>
      <c r="W294" s="143">
        <v>101.94</v>
      </c>
    </row>
    <row r="295" spans="1:23" ht="18.75" customHeight="1" x14ac:dyDescent="0.25">
      <c r="A295" s="161" t="s">
        <v>1512</v>
      </c>
      <c r="B295" s="144" t="s">
        <v>1513</v>
      </c>
      <c r="C295" s="136" t="s">
        <v>1514</v>
      </c>
      <c r="D295" s="137">
        <v>7323999100</v>
      </c>
      <c r="E295" s="138" t="s">
        <v>1515</v>
      </c>
      <c r="F295" s="138"/>
      <c r="G295" s="140">
        <v>82.76</v>
      </c>
      <c r="H295" s="140">
        <v>82.76</v>
      </c>
      <c r="I295" s="140">
        <f t="shared" si="107"/>
        <v>82.76</v>
      </c>
      <c r="J295" s="140">
        <f t="shared" si="131"/>
        <v>84.42</v>
      </c>
      <c r="K295" s="140">
        <f t="shared" si="134"/>
        <v>84.42</v>
      </c>
      <c r="L295" s="140">
        <f t="shared" si="134"/>
        <v>84.42</v>
      </c>
      <c r="M295" s="140"/>
      <c r="N295" s="140">
        <f t="shared" si="135"/>
        <v>84.42</v>
      </c>
      <c r="O295" s="140">
        <f t="shared" si="138"/>
        <v>84.42</v>
      </c>
      <c r="P295" s="140">
        <f t="shared" si="139"/>
        <v>84.42</v>
      </c>
      <c r="Q295" s="140">
        <f t="shared" si="140"/>
        <v>84.42</v>
      </c>
      <c r="R295" s="140">
        <f t="shared" si="140"/>
        <v>84.42</v>
      </c>
      <c r="S295" s="140"/>
      <c r="T295" s="140">
        <f t="shared" si="141"/>
        <v>84.42</v>
      </c>
      <c r="U295" s="141">
        <f t="shared" si="136"/>
        <v>16.884</v>
      </c>
      <c r="V295" s="142">
        <f t="shared" si="137"/>
        <v>101.304</v>
      </c>
      <c r="W295" s="143">
        <v>116.5</v>
      </c>
    </row>
    <row r="296" spans="1:23" ht="18" customHeight="1" x14ac:dyDescent="0.25">
      <c r="A296" s="161" t="s">
        <v>1516</v>
      </c>
      <c r="B296" s="144" t="s">
        <v>1517</v>
      </c>
      <c r="C296" s="136" t="s">
        <v>1518</v>
      </c>
      <c r="D296" s="137">
        <v>7323999100</v>
      </c>
      <c r="E296" s="138" t="s">
        <v>1515</v>
      </c>
      <c r="F296" s="138"/>
      <c r="G296" s="140">
        <v>95.52</v>
      </c>
      <c r="H296" s="140">
        <v>95.52</v>
      </c>
      <c r="I296" s="140">
        <f t="shared" si="107"/>
        <v>95.52</v>
      </c>
      <c r="J296" s="140">
        <f t="shared" si="131"/>
        <v>97.43</v>
      </c>
      <c r="K296" s="140">
        <f t="shared" si="134"/>
        <v>97.43</v>
      </c>
      <c r="L296" s="140">
        <f t="shared" si="134"/>
        <v>97.43</v>
      </c>
      <c r="M296" s="140"/>
      <c r="N296" s="140">
        <f t="shared" si="135"/>
        <v>97.43</v>
      </c>
      <c r="O296" s="140">
        <f t="shared" si="138"/>
        <v>97.43</v>
      </c>
      <c r="P296" s="140">
        <f t="shared" si="139"/>
        <v>97.43</v>
      </c>
      <c r="Q296" s="140">
        <f t="shared" si="140"/>
        <v>97.43</v>
      </c>
      <c r="R296" s="140">
        <f t="shared" si="140"/>
        <v>97.43</v>
      </c>
      <c r="S296" s="140"/>
      <c r="T296" s="140">
        <f t="shared" si="141"/>
        <v>97.43</v>
      </c>
      <c r="U296" s="141">
        <f t="shared" si="136"/>
        <v>19.486000000000004</v>
      </c>
      <c r="V296" s="142">
        <f t="shared" si="137"/>
        <v>116.91600000000001</v>
      </c>
      <c r="W296" s="143">
        <v>134.44999999999999</v>
      </c>
    </row>
    <row r="297" spans="1:23" ht="19.5" customHeight="1" x14ac:dyDescent="0.25">
      <c r="A297" s="161" t="s">
        <v>1519</v>
      </c>
      <c r="B297" s="144" t="s">
        <v>1520</v>
      </c>
      <c r="C297" s="136" t="s">
        <v>1521</v>
      </c>
      <c r="D297" s="137">
        <v>6306120000</v>
      </c>
      <c r="E297" s="138" t="s">
        <v>1522</v>
      </c>
      <c r="F297" s="138"/>
      <c r="G297" s="140">
        <v>266.79000000000002</v>
      </c>
      <c r="H297" s="140">
        <f>ROUND((G297*1.03),2)</f>
        <v>274.79000000000002</v>
      </c>
      <c r="I297" s="140">
        <f t="shared" si="107"/>
        <v>274.79000000000002</v>
      </c>
      <c r="J297" s="140">
        <f t="shared" si="131"/>
        <v>280.29000000000002</v>
      </c>
      <c r="K297" s="140">
        <f t="shared" si="134"/>
        <v>280.29000000000002</v>
      </c>
      <c r="L297" s="140">
        <f t="shared" si="134"/>
        <v>280.29000000000002</v>
      </c>
      <c r="M297" s="140"/>
      <c r="N297" s="140">
        <f t="shared" si="135"/>
        <v>280.29000000000002</v>
      </c>
      <c r="O297" s="140">
        <f t="shared" si="138"/>
        <v>280.29000000000002</v>
      </c>
      <c r="P297" s="140">
        <f t="shared" si="139"/>
        <v>280.29000000000002</v>
      </c>
      <c r="Q297" s="140">
        <f t="shared" si="140"/>
        <v>280.29000000000002</v>
      </c>
      <c r="R297" s="140">
        <f t="shared" si="140"/>
        <v>280.29000000000002</v>
      </c>
      <c r="S297" s="140"/>
      <c r="T297" s="140">
        <f t="shared" si="141"/>
        <v>280.29000000000002</v>
      </c>
      <c r="U297" s="141">
        <f t="shared" si="136"/>
        <v>56.058000000000007</v>
      </c>
      <c r="V297" s="142">
        <f t="shared" si="137"/>
        <v>336.34800000000001</v>
      </c>
      <c r="W297" s="143">
        <v>386.8</v>
      </c>
    </row>
    <row r="298" spans="1:23" ht="39" customHeight="1" x14ac:dyDescent="0.25">
      <c r="A298" s="175" t="s">
        <v>1523</v>
      </c>
      <c r="B298" s="144" t="s">
        <v>1524</v>
      </c>
      <c r="C298" s="136" t="s">
        <v>1525</v>
      </c>
      <c r="D298" s="137">
        <v>6306120000</v>
      </c>
      <c r="E298" s="138" t="s">
        <v>1522</v>
      </c>
      <c r="F298" s="138"/>
      <c r="G298" s="140">
        <v>369</v>
      </c>
      <c r="H298" s="140">
        <f>ROUND((G298*1.03),2)</f>
        <v>380.07</v>
      </c>
      <c r="I298" s="140">
        <f t="shared" si="107"/>
        <v>380.07</v>
      </c>
      <c r="J298" s="140">
        <f t="shared" si="131"/>
        <v>387.67</v>
      </c>
      <c r="K298" s="140">
        <f t="shared" si="134"/>
        <v>387.67</v>
      </c>
      <c r="L298" s="140">
        <f t="shared" si="134"/>
        <v>387.67</v>
      </c>
      <c r="M298" s="140"/>
      <c r="N298" s="140">
        <v>387.67</v>
      </c>
      <c r="O298" s="140">
        <f t="shared" si="138"/>
        <v>387.67</v>
      </c>
      <c r="P298" s="140">
        <f t="shared" si="139"/>
        <v>387.67</v>
      </c>
      <c r="Q298" s="140">
        <f t="shared" si="140"/>
        <v>387.67</v>
      </c>
      <c r="R298" s="140">
        <f t="shared" si="140"/>
        <v>387.67</v>
      </c>
      <c r="S298" s="140"/>
      <c r="T298" s="140">
        <f t="shared" si="141"/>
        <v>387.67</v>
      </c>
      <c r="U298" s="141">
        <f t="shared" si="136"/>
        <v>77.534000000000006</v>
      </c>
      <c r="V298" s="142">
        <f t="shared" si="137"/>
        <v>465.20400000000001</v>
      </c>
      <c r="W298" s="143">
        <v>534.98</v>
      </c>
    </row>
    <row r="299" spans="1:23" ht="21" customHeight="1" x14ac:dyDescent="0.25">
      <c r="A299" s="161" t="s">
        <v>1526</v>
      </c>
      <c r="B299" s="144" t="s">
        <v>1527</v>
      </c>
      <c r="C299" s="136" t="s">
        <v>1521</v>
      </c>
      <c r="D299" s="137">
        <v>6306120000</v>
      </c>
      <c r="E299" s="138" t="s">
        <v>1522</v>
      </c>
      <c r="F299" s="138"/>
      <c r="G299" s="140">
        <v>383.93</v>
      </c>
      <c r="H299" s="140">
        <f>ROUND((G299*1.03),2)</f>
        <v>395.45</v>
      </c>
      <c r="I299" s="140">
        <f t="shared" si="107"/>
        <v>395.45</v>
      </c>
      <c r="J299" s="140">
        <f t="shared" si="131"/>
        <v>403.36</v>
      </c>
      <c r="K299" s="140">
        <f t="shared" si="134"/>
        <v>403.36</v>
      </c>
      <c r="L299" s="140">
        <f t="shared" si="134"/>
        <v>403.36</v>
      </c>
      <c r="M299" s="140"/>
      <c r="N299" s="140">
        <v>403.36</v>
      </c>
      <c r="O299" s="140">
        <f t="shared" si="138"/>
        <v>403.36</v>
      </c>
      <c r="P299" s="140">
        <f t="shared" si="139"/>
        <v>403.36</v>
      </c>
      <c r="Q299" s="140">
        <f t="shared" si="140"/>
        <v>403.36</v>
      </c>
      <c r="R299" s="140">
        <f t="shared" si="140"/>
        <v>403.36</v>
      </c>
      <c r="S299" s="140"/>
      <c r="T299" s="140">
        <f t="shared" si="141"/>
        <v>403.36</v>
      </c>
      <c r="U299" s="141">
        <f t="shared" si="136"/>
        <v>80.672000000000011</v>
      </c>
      <c r="V299" s="142">
        <f t="shared" si="137"/>
        <v>484.03200000000004</v>
      </c>
      <c r="W299" s="143">
        <v>556.64</v>
      </c>
    </row>
    <row r="300" spans="1:23" ht="24.75" customHeight="1" x14ac:dyDescent="0.25">
      <c r="A300" s="198" t="s">
        <v>1528</v>
      </c>
      <c r="B300" s="135" t="s">
        <v>1529</v>
      </c>
      <c r="C300" s="136" t="s">
        <v>953</v>
      </c>
      <c r="D300" s="144">
        <v>9401710009</v>
      </c>
      <c r="E300" s="138" t="s">
        <v>991</v>
      </c>
      <c r="F300" s="138"/>
      <c r="G300" s="140">
        <v>518.48</v>
      </c>
      <c r="H300" s="140">
        <f>ROUND((G300*1.03),2)</f>
        <v>534.03</v>
      </c>
      <c r="I300" s="140">
        <f t="shared" si="107"/>
        <v>534.03</v>
      </c>
      <c r="J300" s="140">
        <f t="shared" si="131"/>
        <v>544.71</v>
      </c>
      <c r="K300" s="140">
        <f t="shared" si="134"/>
        <v>544.71</v>
      </c>
      <c r="L300" s="140">
        <f t="shared" si="134"/>
        <v>544.71</v>
      </c>
      <c r="M300" s="140"/>
      <c r="N300" s="140">
        <v>544.71</v>
      </c>
      <c r="O300" s="140">
        <f t="shared" si="138"/>
        <v>544.71</v>
      </c>
      <c r="P300" s="140">
        <f t="shared" si="139"/>
        <v>544.71</v>
      </c>
      <c r="Q300" s="140">
        <f t="shared" si="140"/>
        <v>544.71</v>
      </c>
      <c r="R300" s="140">
        <f t="shared" si="140"/>
        <v>544.71</v>
      </c>
      <c r="S300" s="140"/>
      <c r="T300" s="140">
        <f t="shared" si="141"/>
        <v>544.71</v>
      </c>
      <c r="U300" s="141">
        <f t="shared" si="136"/>
        <v>108.94200000000001</v>
      </c>
      <c r="V300" s="142">
        <f t="shared" si="137"/>
        <v>653.65200000000004</v>
      </c>
      <c r="W300" s="143">
        <v>751.7</v>
      </c>
    </row>
    <row r="301" spans="1:23" ht="25.5" customHeight="1" x14ac:dyDescent="0.25">
      <c r="A301" s="198" t="s">
        <v>1530</v>
      </c>
      <c r="B301" s="135" t="s">
        <v>1531</v>
      </c>
      <c r="C301" s="136" t="s">
        <v>1532</v>
      </c>
      <c r="D301" s="144">
        <v>6306120000</v>
      </c>
      <c r="E301" s="138" t="s">
        <v>1522</v>
      </c>
      <c r="F301" s="138"/>
      <c r="G301" s="140">
        <v>537.77</v>
      </c>
      <c r="H301" s="140">
        <f>ROUND((G301*1.03),2)</f>
        <v>553.9</v>
      </c>
      <c r="I301" s="140">
        <f t="shared" si="107"/>
        <v>553.9</v>
      </c>
      <c r="J301" s="140">
        <f t="shared" si="131"/>
        <v>564.98</v>
      </c>
      <c r="K301" s="140">
        <f t="shared" si="134"/>
        <v>564.98</v>
      </c>
      <c r="L301" s="140">
        <f t="shared" si="134"/>
        <v>564.98</v>
      </c>
      <c r="M301" s="140"/>
      <c r="N301" s="140">
        <v>564.98</v>
      </c>
      <c r="O301" s="140">
        <f t="shared" si="138"/>
        <v>564.98</v>
      </c>
      <c r="P301" s="140">
        <f t="shared" si="139"/>
        <v>564.98</v>
      </c>
      <c r="Q301" s="140">
        <f t="shared" si="140"/>
        <v>564.98</v>
      </c>
      <c r="R301" s="140">
        <f t="shared" si="140"/>
        <v>564.98</v>
      </c>
      <c r="S301" s="140"/>
      <c r="T301" s="140">
        <f t="shared" si="141"/>
        <v>564.98</v>
      </c>
      <c r="U301" s="141">
        <f t="shared" si="136"/>
        <v>112.99600000000001</v>
      </c>
      <c r="V301" s="142">
        <f t="shared" si="137"/>
        <v>677.976</v>
      </c>
      <c r="W301" s="143">
        <v>779.67</v>
      </c>
    </row>
    <row r="302" spans="1:23" ht="18" hidden="1" x14ac:dyDescent="0.25">
      <c r="A302" s="198" t="s">
        <v>1419</v>
      </c>
      <c r="B302" s="135" t="s">
        <v>1533</v>
      </c>
      <c r="C302" s="136" t="s">
        <v>1427</v>
      </c>
      <c r="D302" s="144" t="s">
        <v>1534</v>
      </c>
      <c r="E302" s="138"/>
      <c r="F302" s="138"/>
      <c r="G302" s="140">
        <v>0</v>
      </c>
      <c r="H302" s="140">
        <f>ROUND((G302*1.003),2)</f>
        <v>0</v>
      </c>
      <c r="I302" s="140">
        <f t="shared" si="107"/>
        <v>0</v>
      </c>
      <c r="J302" s="140">
        <f t="shared" si="131"/>
        <v>0</v>
      </c>
      <c r="K302" s="140">
        <f t="shared" si="134"/>
        <v>0</v>
      </c>
      <c r="L302" s="140">
        <f t="shared" si="134"/>
        <v>0</v>
      </c>
      <c r="M302" s="140"/>
      <c r="N302" s="140"/>
      <c r="O302" s="140">
        <f t="shared" si="138"/>
        <v>0</v>
      </c>
      <c r="P302" s="140">
        <f t="shared" si="139"/>
        <v>0</v>
      </c>
      <c r="Q302" s="140">
        <f t="shared" si="140"/>
        <v>0</v>
      </c>
      <c r="R302" s="140">
        <f t="shared" si="140"/>
        <v>0</v>
      </c>
      <c r="S302" s="140"/>
      <c r="T302" s="140">
        <f t="shared" si="141"/>
        <v>0</v>
      </c>
      <c r="U302" s="141">
        <f t="shared" si="136"/>
        <v>0</v>
      </c>
      <c r="V302" s="142">
        <f t="shared" si="137"/>
        <v>0</v>
      </c>
      <c r="W302" s="143">
        <v>0</v>
      </c>
    </row>
    <row r="303" spans="1:23" ht="21" customHeight="1" x14ac:dyDescent="0.25">
      <c r="A303" s="198" t="s">
        <v>1530</v>
      </c>
      <c r="B303" s="199" t="s">
        <v>1535</v>
      </c>
      <c r="C303" s="136" t="s">
        <v>1536</v>
      </c>
      <c r="D303" s="200"/>
      <c r="E303" s="138" t="s">
        <v>1522</v>
      </c>
      <c r="F303" s="201"/>
      <c r="G303" s="202"/>
      <c r="H303" s="202"/>
      <c r="I303" s="202"/>
      <c r="J303" s="202"/>
      <c r="K303" s="202"/>
      <c r="L303" s="202"/>
      <c r="M303" s="202"/>
      <c r="N303" s="202">
        <v>705.99</v>
      </c>
      <c r="O303" s="140">
        <v>705.99</v>
      </c>
      <c r="P303" s="140">
        <v>705.99</v>
      </c>
      <c r="Q303" s="140">
        <v>705.99</v>
      </c>
      <c r="R303" s="140">
        <v>705.99</v>
      </c>
      <c r="S303" s="140"/>
      <c r="T303" s="140">
        <v>705.99</v>
      </c>
      <c r="U303" s="141">
        <f t="shared" si="136"/>
        <v>141.19800000000001</v>
      </c>
      <c r="V303" s="142">
        <f t="shared" si="137"/>
        <v>847.18799999999999</v>
      </c>
      <c r="W303" s="143">
        <v>974.27</v>
      </c>
    </row>
    <row r="304" spans="1:23" ht="31.5" customHeight="1" thickBot="1" x14ac:dyDescent="0.3">
      <c r="A304" s="203" t="s">
        <v>1537</v>
      </c>
      <c r="B304" s="204" t="s">
        <v>1538</v>
      </c>
      <c r="C304" s="205" t="s">
        <v>1539</v>
      </c>
      <c r="D304" s="206">
        <v>9401710009</v>
      </c>
      <c r="E304" s="207" t="s">
        <v>1540</v>
      </c>
      <c r="F304" s="207"/>
      <c r="G304" s="208">
        <v>706.93</v>
      </c>
      <c r="H304" s="208">
        <f>ROUND((G304*1.03),2)</f>
        <v>728.14</v>
      </c>
      <c r="I304" s="208">
        <f t="shared" si="107"/>
        <v>728.14</v>
      </c>
      <c r="J304" s="208">
        <f t="shared" si="131"/>
        <v>742.7</v>
      </c>
      <c r="K304" s="208">
        <f t="shared" si="134"/>
        <v>742.7</v>
      </c>
      <c r="L304" s="208">
        <f t="shared" si="134"/>
        <v>742.7</v>
      </c>
      <c r="M304" s="208"/>
      <c r="N304" s="208">
        <v>742.7</v>
      </c>
      <c r="O304" s="208">
        <f>K304</f>
        <v>742.7</v>
      </c>
      <c r="P304" s="208">
        <f>K304</f>
        <v>742.7</v>
      </c>
      <c r="Q304" s="208">
        <f>K304</f>
        <v>742.7</v>
      </c>
      <c r="R304" s="208">
        <f>L304</f>
        <v>742.7</v>
      </c>
      <c r="S304" s="208"/>
      <c r="T304" s="208">
        <f>L304</f>
        <v>742.7</v>
      </c>
      <c r="U304" s="209">
        <f t="shared" si="136"/>
        <v>148.54000000000002</v>
      </c>
      <c r="V304" s="210">
        <f t="shared" si="137"/>
        <v>891.24</v>
      </c>
      <c r="W304" s="143">
        <v>1024.93</v>
      </c>
    </row>
    <row r="305" spans="1:22" ht="10.5" customHeigh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3"/>
    </row>
    <row r="306" spans="1:22" ht="46.5" customHeight="1" x14ac:dyDescent="0.3">
      <c r="A306" s="211" t="s">
        <v>1541</v>
      </c>
      <c r="B306" s="211"/>
      <c r="C306" s="211"/>
      <c r="D306" s="211"/>
      <c r="E306" s="100" t="s">
        <v>767</v>
      </c>
      <c r="F306" s="101"/>
      <c r="G306" s="23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3"/>
      <c r="V306" s="3"/>
    </row>
    <row r="307" spans="1:22" ht="19.5" customHeight="1" x14ac:dyDescent="0.3">
      <c r="A307" s="103"/>
      <c r="B307" s="103"/>
      <c r="C307" s="103"/>
      <c r="D307" s="103"/>
      <c r="E307" s="101"/>
      <c r="F307" s="101"/>
      <c r="G307" s="23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23"/>
      <c r="V307" s="3"/>
    </row>
    <row r="308" spans="1:22" ht="27.75" customHeight="1" x14ac:dyDescent="0.3">
      <c r="A308" s="101" t="s">
        <v>768</v>
      </c>
      <c r="B308" s="101"/>
      <c r="C308" s="101"/>
      <c r="D308" s="101"/>
      <c r="E308" s="101" t="s">
        <v>769</v>
      </c>
      <c r="F308" s="101"/>
      <c r="G308" s="23"/>
      <c r="H308" s="212"/>
      <c r="I308" s="212"/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3"/>
      <c r="V308" s="3"/>
    </row>
    <row r="309" spans="1:22" ht="15.75" customHeight="1" x14ac:dyDescent="0.3">
      <c r="A309" s="101"/>
      <c r="B309" s="101"/>
      <c r="C309" s="101"/>
      <c r="D309" s="101"/>
      <c r="E309" s="101"/>
      <c r="F309" s="101"/>
      <c r="G309" s="23"/>
      <c r="H309" s="212"/>
      <c r="I309" s="212"/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3"/>
      <c r="V309" s="3"/>
    </row>
    <row r="310" spans="1:22" ht="39" customHeight="1" x14ac:dyDescent="0.3">
      <c r="A310" s="103" t="s">
        <v>771</v>
      </c>
      <c r="B310" s="103"/>
      <c r="C310" s="103"/>
      <c r="D310" s="103"/>
      <c r="E310" s="101" t="s">
        <v>772</v>
      </c>
      <c r="F310" s="101"/>
      <c r="G310" s="23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3"/>
      <c r="V310" s="3"/>
    </row>
    <row r="311" spans="1:22" ht="12.75" customHeight="1" x14ac:dyDescent="0.3">
      <c r="A311" s="103"/>
      <c r="B311" s="103"/>
      <c r="C311" s="103"/>
      <c r="D311" s="103" t="s">
        <v>9</v>
      </c>
      <c r="E311" s="101"/>
      <c r="F311" s="101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3"/>
      <c r="V311" s="3"/>
    </row>
    <row r="312" spans="1:22" ht="30" customHeight="1" x14ac:dyDescent="0.3">
      <c r="A312" s="103" t="s">
        <v>773</v>
      </c>
      <c r="B312" s="101"/>
      <c r="C312" s="101"/>
      <c r="D312" s="101"/>
      <c r="E312" s="101" t="s">
        <v>774</v>
      </c>
      <c r="F312" s="101"/>
      <c r="G312" s="2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.75" customHeight="1" x14ac:dyDescent="0.2"/>
    <row r="316" spans="1:22" ht="12.75" customHeight="1" x14ac:dyDescent="0.2">
      <c r="C316" s="29"/>
    </row>
    <row r="923" s="213" customFormat="1" ht="12.75" customHeight="1" x14ac:dyDescent="0.2"/>
    <row r="924" s="213" customFormat="1" ht="12.75" customHeight="1" x14ac:dyDescent="0.2"/>
    <row r="925" s="213" customFormat="1" ht="12.75" customHeight="1" x14ac:dyDescent="0.2"/>
    <row r="926" s="213" customFormat="1" ht="12.75" customHeight="1" x14ac:dyDescent="0.2"/>
    <row r="927" s="213" customFormat="1" ht="12.75" customHeight="1" x14ac:dyDescent="0.2"/>
    <row r="928" s="213" customFormat="1" ht="12.75" customHeight="1" x14ac:dyDescent="0.2"/>
    <row r="929" spans="1:23" s="213" customFormat="1" ht="12.75" customHeight="1" x14ac:dyDescent="0.2"/>
    <row r="930" spans="1:23" s="213" customFormat="1" ht="12.75" customHeight="1" x14ac:dyDescent="0.2"/>
    <row r="931" spans="1:23" s="213" customFormat="1" ht="12.75" customHeight="1" x14ac:dyDescent="0.2"/>
    <row r="932" spans="1:23" s="213" customFormat="1" ht="12.75" customHeight="1" x14ac:dyDescent="0.2"/>
    <row r="933" spans="1:23" s="213" customFormat="1" ht="12.75" customHeight="1" x14ac:dyDescent="0.2"/>
    <row r="934" spans="1:23" s="213" customFormat="1" ht="12.75" customHeight="1" x14ac:dyDescent="0.2"/>
    <row r="935" spans="1:23" s="213" customFormat="1" ht="12.75" customHeight="1" x14ac:dyDescent="0.2"/>
    <row r="936" spans="1:23" s="213" customFormat="1" ht="12.75" customHeight="1" x14ac:dyDescent="0.2"/>
    <row r="937" spans="1:23" ht="12.75" customHeight="1" x14ac:dyDescent="0.2">
      <c r="A937" s="213"/>
      <c r="B937" s="213"/>
      <c r="C937" s="213"/>
      <c r="D937" s="213"/>
      <c r="E937" s="213"/>
      <c r="F937" s="213"/>
      <c r="G937" s="213"/>
      <c r="H937" s="213"/>
      <c r="I937" s="213"/>
      <c r="J937" s="213"/>
      <c r="K937" s="213"/>
      <c r="L937" s="213"/>
      <c r="M937" s="213"/>
      <c r="N937" s="213"/>
      <c r="O937" s="213"/>
      <c r="P937" s="213"/>
      <c r="Q937" s="213"/>
      <c r="R937" s="213"/>
      <c r="S937" s="213"/>
      <c r="T937" s="213"/>
      <c r="U937" s="213"/>
      <c r="V937" s="213"/>
      <c r="W937" s="213"/>
    </row>
    <row r="938" spans="1:23" ht="12.75" customHeight="1" x14ac:dyDescent="0.2">
      <c r="A938" s="213"/>
      <c r="B938" s="213"/>
      <c r="C938" s="213"/>
      <c r="D938" s="213"/>
      <c r="E938" s="213"/>
      <c r="F938" s="213"/>
      <c r="G938" s="213"/>
      <c r="H938" s="213"/>
      <c r="I938" s="213"/>
      <c r="J938" s="213"/>
      <c r="K938" s="213"/>
      <c r="L938" s="213"/>
      <c r="M938" s="213"/>
      <c r="N938" s="213"/>
      <c r="O938" s="213"/>
      <c r="P938" s="213"/>
      <c r="Q938" s="213"/>
      <c r="R938" s="213"/>
      <c r="S938" s="213"/>
      <c r="T938" s="213"/>
      <c r="U938" s="213"/>
      <c r="V938" s="213"/>
      <c r="W938" s="213"/>
    </row>
    <row r="939" spans="1:23" s="213" customFormat="1" ht="12.75" customHeight="1" x14ac:dyDescent="0.2"/>
    <row r="940" spans="1:23" s="213" customFormat="1" ht="12.75" customHeight="1" x14ac:dyDescent="0.2"/>
    <row r="941" spans="1:23" s="213" customFormat="1" ht="12.75" customHeight="1" x14ac:dyDescent="0.2"/>
    <row r="942" spans="1:23" s="213" customFormat="1" ht="12.75" customHeight="1" x14ac:dyDescent="0.2"/>
    <row r="943" spans="1:23" s="213" customFormat="1" ht="12.75" customHeight="1" x14ac:dyDescent="0.2"/>
    <row r="944" spans="1:23" s="213" customFormat="1" ht="12.75" customHeight="1" x14ac:dyDescent="0.2"/>
  </sheetData>
  <pageMargins left="0.51181102362204722" right="0.31496062992125984" top="0.43307086614173229" bottom="0.19685039370078741" header="0.31496062992125984" footer="0.31496062992125984"/>
  <pageSetup paperSize="9" scale="60" fitToHeight="0" orientation="portrait" horizontalDpi="300" verticalDpi="300" r:id="rId1"/>
  <headerFooter alignWithMargins="0"/>
  <rowBreaks count="1" manualBreakCount="1">
    <brk id="3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067"/>
  <sheetViews>
    <sheetView topLeftCell="A165" zoomScale="79" zoomScaleNormal="79" workbookViewId="0">
      <selection activeCell="U165" sqref="U1:U1048576"/>
    </sheetView>
  </sheetViews>
  <sheetFormatPr defaultRowHeight="26.25" customHeight="1" x14ac:dyDescent="0.2"/>
  <cols>
    <col min="1" max="1" width="71.28515625" style="3" customWidth="1"/>
    <col min="2" max="2" width="20.140625" style="2" customWidth="1"/>
    <col min="3" max="3" width="1.5703125" style="3" hidden="1" customWidth="1"/>
    <col min="4" max="4" width="30" style="3" customWidth="1"/>
    <col min="5" max="5" width="18.7109375" style="3" hidden="1" customWidth="1"/>
    <col min="6" max="6" width="17.85546875" style="3" hidden="1" customWidth="1"/>
    <col min="7" max="7" width="16.140625" style="3" hidden="1" customWidth="1"/>
    <col min="8" max="8" width="17.28515625" style="3" hidden="1" customWidth="1"/>
    <col min="9" max="9" width="15.140625" style="3" hidden="1" customWidth="1"/>
    <col min="10" max="10" width="14.140625" style="3" hidden="1" customWidth="1"/>
    <col min="11" max="12" width="13.85546875" style="3" hidden="1" customWidth="1"/>
    <col min="13" max="13" width="15.5703125" style="3" hidden="1" customWidth="1"/>
    <col min="14" max="14" width="14" style="3" hidden="1" customWidth="1"/>
    <col min="15" max="15" width="15" style="3" hidden="1" customWidth="1"/>
    <col min="16" max="16" width="14.7109375" style="3" hidden="1" customWidth="1"/>
    <col min="17" max="17" width="14" style="3" hidden="1" customWidth="1"/>
    <col min="18" max="18" width="16.42578125" style="3" hidden="1" customWidth="1"/>
    <col min="19" max="19" width="15.7109375" style="3" hidden="1" customWidth="1"/>
    <col min="20" max="20" width="15.5703125" style="3" hidden="1" customWidth="1"/>
    <col min="21" max="21" width="14.7109375" style="3" customWidth="1"/>
    <col min="22" max="16384" width="9.140625" style="3"/>
  </cols>
  <sheetData>
    <row r="1" spans="1:21" ht="26.25" customHeight="1" x14ac:dyDescent="0.2">
      <c r="A1" s="1"/>
      <c r="F1" s="4"/>
    </row>
    <row r="2" spans="1:21" ht="26.25" customHeight="1" x14ac:dyDescent="0.3">
      <c r="A2" s="5"/>
      <c r="B2" s="6"/>
      <c r="C2" s="7"/>
      <c r="D2" s="8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6.25" customHeight="1" x14ac:dyDescent="0.3">
      <c r="A3" s="5"/>
      <c r="B3" s="6"/>
      <c r="C3" s="7"/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6.25" customHeight="1" x14ac:dyDescent="0.3">
      <c r="B4" s="8" t="s">
        <v>0</v>
      </c>
      <c r="C4" s="7"/>
      <c r="E4" s="9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26.25" customHeight="1" x14ac:dyDescent="0.3">
      <c r="B5" s="12" t="s">
        <v>1</v>
      </c>
      <c r="C5" s="7"/>
      <c r="E5" s="9"/>
      <c r="F5" s="11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10"/>
      <c r="U5" s="10"/>
    </row>
    <row r="6" spans="1:21" ht="26.25" customHeight="1" x14ac:dyDescent="0.3">
      <c r="B6" s="15"/>
      <c r="C6" s="7"/>
      <c r="D6" s="12" t="s">
        <v>2</v>
      </c>
      <c r="F6" s="11"/>
      <c r="G6" s="9"/>
      <c r="H6" s="9"/>
      <c r="I6" s="9"/>
      <c r="J6" s="9"/>
      <c r="K6" s="9"/>
      <c r="L6" s="9"/>
      <c r="M6" s="9"/>
      <c r="N6" s="9" t="s">
        <v>2</v>
      </c>
      <c r="O6" s="9" t="s">
        <v>2</v>
      </c>
      <c r="P6" s="9" t="s">
        <v>2</v>
      </c>
      <c r="Q6" s="9" t="s">
        <v>2</v>
      </c>
      <c r="S6" s="14"/>
      <c r="T6" s="10"/>
      <c r="U6" s="10"/>
    </row>
    <row r="7" spans="1:21" ht="26.25" customHeight="1" x14ac:dyDescent="0.25">
      <c r="B7" s="16" t="s">
        <v>3</v>
      </c>
      <c r="C7" s="17"/>
      <c r="D7" s="18" t="s">
        <v>4</v>
      </c>
      <c r="E7" s="19"/>
      <c r="F7" s="14"/>
      <c r="G7" s="18"/>
      <c r="H7" s="18"/>
      <c r="I7" s="18"/>
      <c r="J7" s="18"/>
      <c r="K7" s="18"/>
      <c r="L7" s="18"/>
      <c r="M7" s="18"/>
      <c r="N7" s="18" t="s">
        <v>5</v>
      </c>
      <c r="O7" s="18" t="s">
        <v>5</v>
      </c>
      <c r="P7" s="18" t="s">
        <v>4</v>
      </c>
      <c r="Q7" s="18" t="s">
        <v>4</v>
      </c>
      <c r="T7" s="10"/>
      <c r="U7" s="10"/>
    </row>
    <row r="8" spans="1:21" ht="26.25" customHeight="1" x14ac:dyDescent="0.25">
      <c r="A8" s="7"/>
      <c r="B8" s="6"/>
      <c r="C8" s="17"/>
      <c r="D8" s="17"/>
      <c r="E8" s="17"/>
      <c r="F8" s="17"/>
    </row>
    <row r="9" spans="1:21" ht="40.5" customHeight="1" x14ac:dyDescent="0.3">
      <c r="A9" s="20" t="s">
        <v>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26.25" customHeight="1" x14ac:dyDescent="0.25">
      <c r="A10" s="22"/>
      <c r="B10" s="14"/>
      <c r="C10" s="14"/>
      <c r="D10" s="14"/>
      <c r="E10" s="14"/>
      <c r="F10" s="14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21" ht="26.25" customHeight="1" x14ac:dyDescent="0.3">
      <c r="A11" s="24" t="s">
        <v>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26.25" customHeight="1" x14ac:dyDescent="0.25">
      <c r="A12" s="25"/>
      <c r="B12" s="14"/>
      <c r="C12" s="14"/>
      <c r="D12" s="14"/>
      <c r="E12" s="14"/>
      <c r="F12" s="14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21" ht="51.75" customHeight="1" x14ac:dyDescent="0.25">
      <c r="A13" s="26" t="s">
        <v>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ht="26.25" customHeight="1" x14ac:dyDescent="0.25">
      <c r="A14" s="7"/>
      <c r="B14" s="6"/>
      <c r="C14" s="25"/>
      <c r="D14" s="25"/>
      <c r="E14" s="25"/>
      <c r="F14" s="25" t="s">
        <v>9</v>
      </c>
      <c r="O14" s="3" t="s">
        <v>10</v>
      </c>
      <c r="P14" s="3" t="s">
        <v>11</v>
      </c>
      <c r="Q14" s="3" t="s">
        <v>12</v>
      </c>
    </row>
    <row r="15" spans="1:21" ht="26.25" customHeight="1" thickBot="1" x14ac:dyDescent="0.25">
      <c r="A15" s="28" t="s">
        <v>13</v>
      </c>
      <c r="B15" s="29"/>
      <c r="C15" s="7"/>
      <c r="D15" s="3" t="s">
        <v>14</v>
      </c>
      <c r="G15" s="30">
        <v>45627</v>
      </c>
      <c r="H15" s="30" t="s">
        <v>15</v>
      </c>
      <c r="I15" s="30"/>
      <c r="J15" s="30" t="s">
        <v>16</v>
      </c>
      <c r="K15" s="30" t="s">
        <v>17</v>
      </c>
      <c r="L15" s="30" t="s">
        <v>18</v>
      </c>
      <c r="M15" s="30" t="s">
        <v>19</v>
      </c>
      <c r="N15" s="3" t="s">
        <v>20</v>
      </c>
      <c r="O15" s="3" t="s">
        <v>21</v>
      </c>
      <c r="P15" s="3" t="s">
        <v>22</v>
      </c>
      <c r="Q15" s="3" t="s">
        <v>23</v>
      </c>
    </row>
    <row r="16" spans="1:21" ht="51" customHeight="1" thickBot="1" x14ac:dyDescent="0.3">
      <c r="A16" s="31" t="s">
        <v>24</v>
      </c>
      <c r="B16" s="32" t="s">
        <v>25</v>
      </c>
      <c r="C16" s="32" t="s">
        <v>26</v>
      </c>
      <c r="D16" s="33" t="s">
        <v>27</v>
      </c>
      <c r="E16" s="34" t="s">
        <v>28</v>
      </c>
      <c r="F16" s="33" t="s">
        <v>29</v>
      </c>
      <c r="G16" s="34" t="s">
        <v>30</v>
      </c>
      <c r="H16" s="34" t="s">
        <v>30</v>
      </c>
      <c r="I16" s="34"/>
      <c r="J16" s="34"/>
      <c r="K16" s="34"/>
      <c r="L16" s="34"/>
      <c r="M16" s="34"/>
      <c r="N16" s="34" t="s">
        <v>30</v>
      </c>
      <c r="O16" s="34" t="s">
        <v>30</v>
      </c>
      <c r="P16" s="34" t="s">
        <v>30</v>
      </c>
      <c r="Q16" s="34" t="s">
        <v>30</v>
      </c>
      <c r="R16" s="34" t="s">
        <v>30</v>
      </c>
      <c r="S16" s="34" t="s">
        <v>31</v>
      </c>
      <c r="T16" s="35" t="s">
        <v>32</v>
      </c>
      <c r="U16" s="36" t="s">
        <v>33</v>
      </c>
    </row>
    <row r="17" spans="1:21" ht="26.25" customHeight="1" thickBot="1" x14ac:dyDescent="0.3">
      <c r="A17" s="37" t="s">
        <v>34</v>
      </c>
      <c r="B17" s="38" t="s">
        <v>35</v>
      </c>
      <c r="C17" s="39"/>
      <c r="D17" s="40" t="s">
        <v>36</v>
      </c>
      <c r="E17" s="41"/>
      <c r="F17" s="41"/>
      <c r="G17" s="42">
        <v>6.44</v>
      </c>
      <c r="H17" s="42">
        <v>6.44</v>
      </c>
      <c r="I17" s="42"/>
      <c r="J17" s="42"/>
      <c r="K17" s="42">
        <v>6.63</v>
      </c>
      <c r="L17" s="42"/>
      <c r="M17" s="42"/>
      <c r="N17" s="42">
        <v>8.65</v>
      </c>
      <c r="O17" s="42">
        <v>8.65</v>
      </c>
      <c r="P17" s="42">
        <v>8.65</v>
      </c>
      <c r="Q17" s="42">
        <v>8.65</v>
      </c>
      <c r="R17" s="42">
        <v>8.65</v>
      </c>
      <c r="S17" s="43">
        <f>R17*20%</f>
        <v>1.7300000000000002</v>
      </c>
      <c r="T17" s="44">
        <f>R17+S17</f>
        <v>10.38</v>
      </c>
      <c r="U17" s="45">
        <v>11.94</v>
      </c>
    </row>
    <row r="18" spans="1:21" ht="26.25" customHeight="1" thickBot="1" x14ac:dyDescent="0.3">
      <c r="A18" s="46" t="s">
        <v>37</v>
      </c>
      <c r="B18" s="40" t="s">
        <v>38</v>
      </c>
      <c r="C18" s="39"/>
      <c r="D18" s="40" t="s">
        <v>39</v>
      </c>
      <c r="E18" s="47" t="s">
        <v>40</v>
      </c>
      <c r="F18" s="41"/>
      <c r="G18" s="42">
        <v>14.41</v>
      </c>
      <c r="H18" s="42">
        <v>14.41</v>
      </c>
      <c r="I18" s="42"/>
      <c r="J18" s="42"/>
      <c r="K18" s="42"/>
      <c r="L18" s="42"/>
      <c r="M18" s="42"/>
      <c r="N18" s="42">
        <f t="shared" ref="N18:N47" si="0">ROUND(G18*1.03*1,2)</f>
        <v>14.84</v>
      </c>
      <c r="O18" s="42">
        <f t="shared" ref="O18:O47" si="1">ROUND(G18*1.03*1,2)</f>
        <v>14.84</v>
      </c>
      <c r="P18" s="42">
        <f t="shared" ref="P18:P47" si="2">ROUND(G18*1.03*1,2)</f>
        <v>14.84</v>
      </c>
      <c r="Q18" s="42">
        <f t="shared" ref="Q18:R48" si="3">ROUND(G18*1.03*1,2)</f>
        <v>14.84</v>
      </c>
      <c r="R18" s="42">
        <f t="shared" si="3"/>
        <v>14.84</v>
      </c>
      <c r="S18" s="48">
        <f>R18*20%</f>
        <v>2.968</v>
      </c>
      <c r="T18" s="49">
        <f>R18+S18</f>
        <v>17.808</v>
      </c>
      <c r="U18" s="45">
        <v>20.48</v>
      </c>
    </row>
    <row r="19" spans="1:21" ht="26.25" customHeight="1" thickBot="1" x14ac:dyDescent="0.3">
      <c r="A19" s="46" t="s">
        <v>37</v>
      </c>
      <c r="B19" s="38" t="s">
        <v>41</v>
      </c>
      <c r="C19" s="39"/>
      <c r="D19" s="40" t="s">
        <v>42</v>
      </c>
      <c r="E19" s="47" t="s">
        <v>40</v>
      </c>
      <c r="F19" s="41"/>
      <c r="G19" s="42">
        <v>15.67</v>
      </c>
      <c r="H19" s="42">
        <v>15.67</v>
      </c>
      <c r="I19" s="42"/>
      <c r="J19" s="42"/>
      <c r="K19" s="42"/>
      <c r="L19" s="42"/>
      <c r="M19" s="42"/>
      <c r="N19" s="42">
        <f t="shared" si="0"/>
        <v>16.14</v>
      </c>
      <c r="O19" s="42">
        <f t="shared" si="1"/>
        <v>16.14</v>
      </c>
      <c r="P19" s="42">
        <f t="shared" si="2"/>
        <v>16.14</v>
      </c>
      <c r="Q19" s="42">
        <f t="shared" si="3"/>
        <v>16.14</v>
      </c>
      <c r="R19" s="42">
        <f t="shared" si="3"/>
        <v>16.14</v>
      </c>
      <c r="S19" s="48">
        <f>R19*20%</f>
        <v>3.2280000000000002</v>
      </c>
      <c r="T19" s="49">
        <f>R19+S19</f>
        <v>19.368000000000002</v>
      </c>
      <c r="U19" s="45">
        <v>22.27</v>
      </c>
    </row>
    <row r="20" spans="1:21" ht="26.25" hidden="1" customHeight="1" x14ac:dyDescent="0.25">
      <c r="A20" s="37"/>
      <c r="B20" s="38" t="s">
        <v>43</v>
      </c>
      <c r="C20" s="39"/>
      <c r="D20" s="40"/>
      <c r="E20" s="41"/>
      <c r="F20" s="41"/>
      <c r="G20" s="42">
        <v>0</v>
      </c>
      <c r="H20" s="42">
        <v>0</v>
      </c>
      <c r="I20" s="42"/>
      <c r="J20" s="42"/>
      <c r="K20" s="42"/>
      <c r="L20" s="42"/>
      <c r="M20" s="42"/>
      <c r="N20" s="42">
        <f t="shared" si="0"/>
        <v>0</v>
      </c>
      <c r="O20" s="42">
        <f t="shared" si="1"/>
        <v>0</v>
      </c>
      <c r="P20" s="42">
        <f t="shared" si="2"/>
        <v>0</v>
      </c>
      <c r="Q20" s="42">
        <f t="shared" si="3"/>
        <v>0</v>
      </c>
      <c r="R20" s="42">
        <f t="shared" si="3"/>
        <v>0</v>
      </c>
      <c r="S20" s="39"/>
      <c r="T20" s="50"/>
      <c r="U20" s="45">
        <v>0</v>
      </c>
    </row>
    <row r="21" spans="1:21" ht="26.25" customHeight="1" thickBot="1" x14ac:dyDescent="0.3">
      <c r="A21" s="46" t="s">
        <v>44</v>
      </c>
      <c r="B21" s="38" t="s">
        <v>45</v>
      </c>
      <c r="C21" s="51"/>
      <c r="D21" s="52" t="s">
        <v>46</v>
      </c>
      <c r="E21" s="53"/>
      <c r="F21" s="54"/>
      <c r="G21" s="42">
        <v>17.18</v>
      </c>
      <c r="H21" s="42">
        <v>17.18</v>
      </c>
      <c r="I21" s="42"/>
      <c r="J21" s="42"/>
      <c r="K21" s="42"/>
      <c r="L21" s="42"/>
      <c r="M21" s="42"/>
      <c r="N21" s="42">
        <f t="shared" si="0"/>
        <v>17.7</v>
      </c>
      <c r="O21" s="42">
        <f t="shared" si="1"/>
        <v>17.7</v>
      </c>
      <c r="P21" s="42">
        <f t="shared" si="2"/>
        <v>17.7</v>
      </c>
      <c r="Q21" s="42">
        <f t="shared" si="3"/>
        <v>17.7</v>
      </c>
      <c r="R21" s="42">
        <f t="shared" si="3"/>
        <v>17.7</v>
      </c>
      <c r="S21" s="48">
        <f t="shared" ref="S21:S48" si="4">R21*20%</f>
        <v>3.54</v>
      </c>
      <c r="T21" s="49">
        <f t="shared" ref="T21:T48" si="5">R21+S21</f>
        <v>21.24</v>
      </c>
      <c r="U21" s="45">
        <v>24.43</v>
      </c>
    </row>
    <row r="22" spans="1:21" ht="26.25" customHeight="1" thickBot="1" x14ac:dyDescent="0.3">
      <c r="A22" s="46" t="s">
        <v>47</v>
      </c>
      <c r="B22" s="38" t="s">
        <v>45</v>
      </c>
      <c r="C22" s="55"/>
      <c r="D22" s="52" t="s">
        <v>48</v>
      </c>
      <c r="E22" s="56"/>
      <c r="F22" s="57"/>
      <c r="G22" s="42">
        <v>17.850000000000001</v>
      </c>
      <c r="H22" s="42">
        <v>17.850000000000001</v>
      </c>
      <c r="I22" s="42"/>
      <c r="J22" s="42"/>
      <c r="K22" s="42"/>
      <c r="L22" s="42"/>
      <c r="M22" s="42"/>
      <c r="N22" s="42">
        <f t="shared" si="0"/>
        <v>18.39</v>
      </c>
      <c r="O22" s="42">
        <f t="shared" si="1"/>
        <v>18.39</v>
      </c>
      <c r="P22" s="42">
        <f t="shared" si="2"/>
        <v>18.39</v>
      </c>
      <c r="Q22" s="42">
        <f t="shared" si="3"/>
        <v>18.39</v>
      </c>
      <c r="R22" s="42">
        <f t="shared" si="3"/>
        <v>18.39</v>
      </c>
      <c r="S22" s="48">
        <f t="shared" si="4"/>
        <v>3.6780000000000004</v>
      </c>
      <c r="T22" s="49">
        <f t="shared" si="5"/>
        <v>22.068000000000001</v>
      </c>
      <c r="U22" s="45">
        <v>25.38</v>
      </c>
    </row>
    <row r="23" spans="1:21" ht="26.25" customHeight="1" thickBot="1" x14ac:dyDescent="0.3">
      <c r="A23" s="37" t="s">
        <v>49</v>
      </c>
      <c r="B23" s="38" t="s">
        <v>45</v>
      </c>
      <c r="C23" s="58"/>
      <c r="D23" s="40" t="s">
        <v>50</v>
      </c>
      <c r="E23" s="47" t="s">
        <v>40</v>
      </c>
      <c r="F23" s="41"/>
      <c r="G23" s="42">
        <v>19.54</v>
      </c>
      <c r="H23" s="42">
        <v>19.54</v>
      </c>
      <c r="I23" s="42"/>
      <c r="J23" s="42"/>
      <c r="K23" s="42"/>
      <c r="L23" s="42"/>
      <c r="M23" s="42"/>
      <c r="N23" s="42">
        <f t="shared" si="0"/>
        <v>20.13</v>
      </c>
      <c r="O23" s="42">
        <f t="shared" si="1"/>
        <v>20.13</v>
      </c>
      <c r="P23" s="42">
        <f t="shared" si="2"/>
        <v>20.13</v>
      </c>
      <c r="Q23" s="42">
        <f t="shared" si="3"/>
        <v>20.13</v>
      </c>
      <c r="R23" s="42">
        <f t="shared" si="3"/>
        <v>20.13</v>
      </c>
      <c r="S23" s="48">
        <f t="shared" si="4"/>
        <v>4.0259999999999998</v>
      </c>
      <c r="T23" s="49">
        <f t="shared" si="5"/>
        <v>24.155999999999999</v>
      </c>
      <c r="U23" s="45">
        <v>27.78</v>
      </c>
    </row>
    <row r="24" spans="1:21" ht="26.25" customHeight="1" thickBot="1" x14ac:dyDescent="0.3">
      <c r="A24" s="37" t="s">
        <v>51</v>
      </c>
      <c r="B24" s="38" t="s">
        <v>45</v>
      </c>
      <c r="C24" s="58"/>
      <c r="D24" s="40" t="s">
        <v>52</v>
      </c>
      <c r="E24" s="47"/>
      <c r="F24" s="41"/>
      <c r="G24" s="42">
        <v>20.3</v>
      </c>
      <c r="H24" s="42">
        <v>20.3</v>
      </c>
      <c r="I24" s="42"/>
      <c r="J24" s="42"/>
      <c r="K24" s="42"/>
      <c r="L24" s="42"/>
      <c r="M24" s="42"/>
      <c r="N24" s="42">
        <f t="shared" si="0"/>
        <v>20.91</v>
      </c>
      <c r="O24" s="42">
        <f t="shared" si="1"/>
        <v>20.91</v>
      </c>
      <c r="P24" s="42">
        <f t="shared" si="2"/>
        <v>20.91</v>
      </c>
      <c r="Q24" s="42">
        <f t="shared" si="3"/>
        <v>20.91</v>
      </c>
      <c r="R24" s="42">
        <f t="shared" si="3"/>
        <v>20.91</v>
      </c>
      <c r="S24" s="48">
        <f t="shared" si="4"/>
        <v>4.1820000000000004</v>
      </c>
      <c r="T24" s="49">
        <f t="shared" si="5"/>
        <v>25.091999999999999</v>
      </c>
      <c r="U24" s="45">
        <v>28.86</v>
      </c>
    </row>
    <row r="25" spans="1:21" ht="26.25" customHeight="1" thickBot="1" x14ac:dyDescent="0.3">
      <c r="A25" s="37" t="s">
        <v>53</v>
      </c>
      <c r="B25" s="38" t="s">
        <v>45</v>
      </c>
      <c r="C25" s="58"/>
      <c r="D25" s="40" t="s">
        <v>54</v>
      </c>
      <c r="E25" s="47" t="s">
        <v>40</v>
      </c>
      <c r="F25" s="59"/>
      <c r="G25" s="42">
        <v>20.69</v>
      </c>
      <c r="H25" s="42">
        <v>20.69</v>
      </c>
      <c r="I25" s="42"/>
      <c r="J25" s="42"/>
      <c r="K25" s="42"/>
      <c r="L25" s="42"/>
      <c r="M25" s="42"/>
      <c r="N25" s="42">
        <f t="shared" si="0"/>
        <v>21.31</v>
      </c>
      <c r="O25" s="42">
        <f t="shared" si="1"/>
        <v>21.31</v>
      </c>
      <c r="P25" s="42">
        <f t="shared" si="2"/>
        <v>21.31</v>
      </c>
      <c r="Q25" s="42">
        <f t="shared" si="3"/>
        <v>21.31</v>
      </c>
      <c r="R25" s="42">
        <f t="shared" si="3"/>
        <v>21.31</v>
      </c>
      <c r="S25" s="48">
        <f t="shared" si="4"/>
        <v>4.2619999999999996</v>
      </c>
      <c r="T25" s="49">
        <f t="shared" si="5"/>
        <v>25.571999999999999</v>
      </c>
      <c r="U25" s="45">
        <v>29.41</v>
      </c>
    </row>
    <row r="26" spans="1:21" ht="26.25" customHeight="1" thickBot="1" x14ac:dyDescent="0.3">
      <c r="A26" s="37" t="s">
        <v>55</v>
      </c>
      <c r="B26" s="38" t="s">
        <v>45</v>
      </c>
      <c r="C26" s="51"/>
      <c r="D26" s="40" t="s">
        <v>56</v>
      </c>
      <c r="E26" s="47" t="s">
        <v>40</v>
      </c>
      <c r="F26" s="54"/>
      <c r="G26" s="42">
        <v>21.87</v>
      </c>
      <c r="H26" s="42">
        <v>21.87</v>
      </c>
      <c r="I26" s="42"/>
      <c r="J26" s="42"/>
      <c r="K26" s="42"/>
      <c r="L26" s="42"/>
      <c r="M26" s="42"/>
      <c r="N26" s="42">
        <f t="shared" si="0"/>
        <v>22.53</v>
      </c>
      <c r="O26" s="42">
        <f t="shared" si="1"/>
        <v>22.53</v>
      </c>
      <c r="P26" s="42">
        <f t="shared" si="2"/>
        <v>22.53</v>
      </c>
      <c r="Q26" s="42">
        <f t="shared" si="3"/>
        <v>22.53</v>
      </c>
      <c r="R26" s="42">
        <f t="shared" si="3"/>
        <v>22.53</v>
      </c>
      <c r="S26" s="48">
        <f t="shared" si="4"/>
        <v>4.5060000000000002</v>
      </c>
      <c r="T26" s="49">
        <f t="shared" si="5"/>
        <v>27.036000000000001</v>
      </c>
      <c r="U26" s="45">
        <v>31.09</v>
      </c>
    </row>
    <row r="27" spans="1:21" ht="26.25" hidden="1" customHeight="1" x14ac:dyDescent="0.25">
      <c r="A27" s="46" t="s">
        <v>57</v>
      </c>
      <c r="B27" s="38" t="s">
        <v>45</v>
      </c>
      <c r="C27" s="60" t="s">
        <v>58</v>
      </c>
      <c r="D27" s="40" t="s">
        <v>59</v>
      </c>
      <c r="E27" s="41"/>
      <c r="F27" s="41"/>
      <c r="G27" s="42">
        <v>21.87</v>
      </c>
      <c r="H27" s="42">
        <v>21.87</v>
      </c>
      <c r="I27" s="42"/>
      <c r="J27" s="42"/>
      <c r="K27" s="42"/>
      <c r="L27" s="42"/>
      <c r="M27" s="42"/>
      <c r="N27" s="42">
        <f t="shared" si="0"/>
        <v>22.53</v>
      </c>
      <c r="O27" s="42">
        <f t="shared" si="1"/>
        <v>22.53</v>
      </c>
      <c r="P27" s="42">
        <f t="shared" si="2"/>
        <v>22.53</v>
      </c>
      <c r="Q27" s="42">
        <f t="shared" si="3"/>
        <v>22.53</v>
      </c>
      <c r="R27" s="42">
        <f t="shared" si="3"/>
        <v>22.53</v>
      </c>
      <c r="S27" s="48">
        <f t="shared" si="4"/>
        <v>4.5060000000000002</v>
      </c>
      <c r="T27" s="49">
        <f t="shared" si="5"/>
        <v>27.036000000000001</v>
      </c>
      <c r="U27" s="45">
        <v>31.09</v>
      </c>
    </row>
    <row r="28" spans="1:21" ht="26.25" customHeight="1" thickBot="1" x14ac:dyDescent="0.3">
      <c r="A28" s="46" t="s">
        <v>60</v>
      </c>
      <c r="B28" s="38" t="s">
        <v>45</v>
      </c>
      <c r="C28" s="39"/>
      <c r="D28" s="40" t="s">
        <v>61</v>
      </c>
      <c r="E28" s="47" t="s">
        <v>40</v>
      </c>
      <c r="F28" s="41"/>
      <c r="G28" s="42">
        <v>21.8</v>
      </c>
      <c r="H28" s="42">
        <v>21.8</v>
      </c>
      <c r="I28" s="42"/>
      <c r="J28" s="42"/>
      <c r="K28" s="42"/>
      <c r="L28" s="42"/>
      <c r="M28" s="42"/>
      <c r="N28" s="42">
        <f t="shared" si="0"/>
        <v>22.45</v>
      </c>
      <c r="O28" s="42">
        <f t="shared" si="1"/>
        <v>22.45</v>
      </c>
      <c r="P28" s="42">
        <f t="shared" si="2"/>
        <v>22.45</v>
      </c>
      <c r="Q28" s="42">
        <f t="shared" si="3"/>
        <v>22.45</v>
      </c>
      <c r="R28" s="42">
        <f t="shared" si="3"/>
        <v>22.45</v>
      </c>
      <c r="S28" s="48">
        <f t="shared" si="4"/>
        <v>4.49</v>
      </c>
      <c r="T28" s="49">
        <f t="shared" si="5"/>
        <v>26.939999999999998</v>
      </c>
      <c r="U28" s="45">
        <v>30.98</v>
      </c>
    </row>
    <row r="29" spans="1:21" ht="26.25" customHeight="1" thickBot="1" x14ac:dyDescent="0.3">
      <c r="A29" s="37" t="s">
        <v>62</v>
      </c>
      <c r="B29" s="38" t="s">
        <v>45</v>
      </c>
      <c r="C29" s="58"/>
      <c r="D29" s="40" t="s">
        <v>63</v>
      </c>
      <c r="E29" s="47" t="s">
        <v>40</v>
      </c>
      <c r="F29" s="41"/>
      <c r="G29" s="42">
        <v>21.91</v>
      </c>
      <c r="H29" s="42">
        <v>21.91</v>
      </c>
      <c r="I29" s="42"/>
      <c r="J29" s="42"/>
      <c r="K29" s="42"/>
      <c r="L29" s="42"/>
      <c r="M29" s="42"/>
      <c r="N29" s="42">
        <f t="shared" si="0"/>
        <v>22.57</v>
      </c>
      <c r="O29" s="42">
        <f t="shared" si="1"/>
        <v>22.57</v>
      </c>
      <c r="P29" s="42">
        <f t="shared" si="2"/>
        <v>22.57</v>
      </c>
      <c r="Q29" s="42">
        <f t="shared" si="3"/>
        <v>22.57</v>
      </c>
      <c r="R29" s="42">
        <f t="shared" si="3"/>
        <v>22.57</v>
      </c>
      <c r="S29" s="48">
        <f t="shared" si="4"/>
        <v>4.5140000000000002</v>
      </c>
      <c r="T29" s="49">
        <f t="shared" si="5"/>
        <v>27.084</v>
      </c>
      <c r="U29" s="45">
        <v>31.15</v>
      </c>
    </row>
    <row r="30" spans="1:21" ht="26.25" customHeight="1" thickBot="1" x14ac:dyDescent="0.3">
      <c r="A30" s="46" t="s">
        <v>64</v>
      </c>
      <c r="B30" s="38" t="s">
        <v>45</v>
      </c>
      <c r="C30" s="58"/>
      <c r="D30" s="40" t="s">
        <v>65</v>
      </c>
      <c r="E30" s="47" t="s">
        <v>40</v>
      </c>
      <c r="F30" s="59"/>
      <c r="G30" s="42">
        <v>23.09</v>
      </c>
      <c r="H30" s="42">
        <v>23.09</v>
      </c>
      <c r="I30" s="42"/>
      <c r="J30" s="42"/>
      <c r="K30" s="42"/>
      <c r="L30" s="42"/>
      <c r="M30" s="42"/>
      <c r="N30" s="42">
        <f t="shared" si="0"/>
        <v>23.78</v>
      </c>
      <c r="O30" s="42">
        <f t="shared" si="1"/>
        <v>23.78</v>
      </c>
      <c r="P30" s="42">
        <f t="shared" si="2"/>
        <v>23.78</v>
      </c>
      <c r="Q30" s="42">
        <f t="shared" si="3"/>
        <v>23.78</v>
      </c>
      <c r="R30" s="42">
        <f t="shared" si="3"/>
        <v>23.78</v>
      </c>
      <c r="S30" s="48">
        <f t="shared" si="4"/>
        <v>4.7560000000000002</v>
      </c>
      <c r="T30" s="49">
        <f t="shared" si="5"/>
        <v>28.536000000000001</v>
      </c>
      <c r="U30" s="45">
        <v>32.82</v>
      </c>
    </row>
    <row r="31" spans="1:21" ht="26.25" hidden="1" customHeight="1" x14ac:dyDescent="0.25">
      <c r="A31" s="46" t="s">
        <v>66</v>
      </c>
      <c r="B31" s="38" t="s">
        <v>45</v>
      </c>
      <c r="C31" s="39"/>
      <c r="D31" s="40" t="s">
        <v>67</v>
      </c>
      <c r="E31" s="61" t="s">
        <v>40</v>
      </c>
      <c r="F31" s="41"/>
      <c r="G31" s="42">
        <v>23.82</v>
      </c>
      <c r="H31" s="42">
        <v>23.82</v>
      </c>
      <c r="I31" s="42"/>
      <c r="J31" s="42"/>
      <c r="K31" s="42"/>
      <c r="L31" s="42"/>
      <c r="M31" s="42"/>
      <c r="N31" s="42">
        <f t="shared" si="0"/>
        <v>24.53</v>
      </c>
      <c r="O31" s="42">
        <f t="shared" si="1"/>
        <v>24.53</v>
      </c>
      <c r="P31" s="42">
        <f t="shared" si="2"/>
        <v>24.53</v>
      </c>
      <c r="Q31" s="42">
        <f t="shared" si="3"/>
        <v>24.53</v>
      </c>
      <c r="R31" s="42">
        <f t="shared" si="3"/>
        <v>24.53</v>
      </c>
      <c r="S31" s="48">
        <f t="shared" si="4"/>
        <v>4.9060000000000006</v>
      </c>
      <c r="T31" s="49">
        <f t="shared" si="5"/>
        <v>29.436</v>
      </c>
      <c r="U31" s="45">
        <v>33.85</v>
      </c>
    </row>
    <row r="32" spans="1:21" ht="26.25" customHeight="1" thickBot="1" x14ac:dyDescent="0.3">
      <c r="A32" s="37" t="s">
        <v>68</v>
      </c>
      <c r="B32" s="38" t="s">
        <v>45</v>
      </c>
      <c r="C32" s="58"/>
      <c r="D32" s="40" t="s">
        <v>69</v>
      </c>
      <c r="E32" s="47" t="s">
        <v>40</v>
      </c>
      <c r="F32" s="59"/>
      <c r="G32" s="42">
        <v>25.2</v>
      </c>
      <c r="H32" s="42">
        <v>25.2</v>
      </c>
      <c r="I32" s="42"/>
      <c r="J32" s="42"/>
      <c r="K32" s="42"/>
      <c r="L32" s="42"/>
      <c r="M32" s="42"/>
      <c r="N32" s="42">
        <f t="shared" si="0"/>
        <v>25.96</v>
      </c>
      <c r="O32" s="42">
        <f t="shared" si="1"/>
        <v>25.96</v>
      </c>
      <c r="P32" s="42">
        <f t="shared" si="2"/>
        <v>25.96</v>
      </c>
      <c r="Q32" s="42">
        <f t="shared" si="3"/>
        <v>25.96</v>
      </c>
      <c r="R32" s="42">
        <f t="shared" si="3"/>
        <v>25.96</v>
      </c>
      <c r="S32" s="48">
        <f t="shared" si="4"/>
        <v>5.1920000000000002</v>
      </c>
      <c r="T32" s="49">
        <f t="shared" si="5"/>
        <v>31.152000000000001</v>
      </c>
      <c r="U32" s="45">
        <v>35.82</v>
      </c>
    </row>
    <row r="33" spans="1:21" ht="26.25" customHeight="1" thickBot="1" x14ac:dyDescent="0.3">
      <c r="A33" s="37" t="s">
        <v>70</v>
      </c>
      <c r="B33" s="38" t="s">
        <v>45</v>
      </c>
      <c r="C33" s="58" t="s">
        <v>71</v>
      </c>
      <c r="D33" s="40" t="s">
        <v>67</v>
      </c>
      <c r="E33" s="47"/>
      <c r="F33" s="41"/>
      <c r="G33" s="42">
        <v>25.6</v>
      </c>
      <c r="H33" s="42">
        <v>25.6</v>
      </c>
      <c r="I33" s="42"/>
      <c r="J33" s="42"/>
      <c r="K33" s="42"/>
      <c r="L33" s="42"/>
      <c r="M33" s="42"/>
      <c r="N33" s="42">
        <f t="shared" si="0"/>
        <v>26.37</v>
      </c>
      <c r="O33" s="42">
        <f t="shared" si="1"/>
        <v>26.37</v>
      </c>
      <c r="P33" s="42">
        <f t="shared" si="2"/>
        <v>26.37</v>
      </c>
      <c r="Q33" s="42">
        <f t="shared" si="3"/>
        <v>26.37</v>
      </c>
      <c r="R33" s="42">
        <f t="shared" si="3"/>
        <v>26.37</v>
      </c>
      <c r="S33" s="48">
        <f t="shared" si="4"/>
        <v>5.2740000000000009</v>
      </c>
      <c r="T33" s="49">
        <f t="shared" si="5"/>
        <v>31.644000000000002</v>
      </c>
      <c r="U33" s="45">
        <v>36.39</v>
      </c>
    </row>
    <row r="34" spans="1:21" ht="26.25" customHeight="1" thickBot="1" x14ac:dyDescent="0.3">
      <c r="A34" s="46" t="s">
        <v>72</v>
      </c>
      <c r="B34" s="38" t="s">
        <v>45</v>
      </c>
      <c r="C34" s="39"/>
      <c r="D34" s="40" t="s">
        <v>67</v>
      </c>
      <c r="E34" s="47" t="s">
        <v>40</v>
      </c>
      <c r="F34" s="41"/>
      <c r="G34" s="42">
        <v>26.82</v>
      </c>
      <c r="H34" s="42">
        <v>26.82</v>
      </c>
      <c r="I34" s="42"/>
      <c r="J34" s="42"/>
      <c r="K34" s="42"/>
      <c r="L34" s="42"/>
      <c r="M34" s="42"/>
      <c r="N34" s="42">
        <f t="shared" si="0"/>
        <v>27.62</v>
      </c>
      <c r="O34" s="42">
        <f t="shared" si="1"/>
        <v>27.62</v>
      </c>
      <c r="P34" s="42">
        <f t="shared" si="2"/>
        <v>27.62</v>
      </c>
      <c r="Q34" s="42">
        <f t="shared" si="3"/>
        <v>27.62</v>
      </c>
      <c r="R34" s="42">
        <f t="shared" si="3"/>
        <v>27.62</v>
      </c>
      <c r="S34" s="48">
        <f t="shared" si="4"/>
        <v>5.5240000000000009</v>
      </c>
      <c r="T34" s="49">
        <f t="shared" si="5"/>
        <v>33.144000000000005</v>
      </c>
      <c r="U34" s="45">
        <v>38.119999999999997</v>
      </c>
    </row>
    <row r="35" spans="1:21" ht="26.25" customHeight="1" thickBot="1" x14ac:dyDescent="0.3">
      <c r="A35" s="37" t="s">
        <v>73</v>
      </c>
      <c r="B35" s="38" t="s">
        <v>45</v>
      </c>
      <c r="C35" s="58"/>
      <c r="D35" s="40" t="s">
        <v>74</v>
      </c>
      <c r="E35" s="47" t="s">
        <v>40</v>
      </c>
      <c r="F35" s="59"/>
      <c r="G35" s="42">
        <v>27.48</v>
      </c>
      <c r="H35" s="42">
        <v>27.48</v>
      </c>
      <c r="I35" s="42"/>
      <c r="J35" s="42"/>
      <c r="K35" s="42"/>
      <c r="L35" s="42"/>
      <c r="M35" s="42"/>
      <c r="N35" s="42">
        <f t="shared" si="0"/>
        <v>28.3</v>
      </c>
      <c r="O35" s="42">
        <f t="shared" si="1"/>
        <v>28.3</v>
      </c>
      <c r="P35" s="42">
        <f t="shared" si="2"/>
        <v>28.3</v>
      </c>
      <c r="Q35" s="42">
        <f t="shared" si="3"/>
        <v>28.3</v>
      </c>
      <c r="R35" s="42">
        <f t="shared" si="3"/>
        <v>28.3</v>
      </c>
      <c r="S35" s="48">
        <f t="shared" si="4"/>
        <v>5.66</v>
      </c>
      <c r="T35" s="49">
        <f t="shared" si="5"/>
        <v>33.96</v>
      </c>
      <c r="U35" s="45">
        <v>39.049999999999997</v>
      </c>
    </row>
    <row r="36" spans="1:21" ht="26.25" customHeight="1" thickBot="1" x14ac:dyDescent="0.3">
      <c r="A36" s="37" t="s">
        <v>75</v>
      </c>
      <c r="B36" s="38" t="s">
        <v>45</v>
      </c>
      <c r="C36" s="58"/>
      <c r="D36" s="40" t="s">
        <v>74</v>
      </c>
      <c r="E36" s="47" t="s">
        <v>40</v>
      </c>
      <c r="F36" s="59"/>
      <c r="G36" s="42">
        <v>27.48</v>
      </c>
      <c r="H36" s="42">
        <v>27.48</v>
      </c>
      <c r="I36" s="42"/>
      <c r="J36" s="42"/>
      <c r="K36" s="42"/>
      <c r="L36" s="42"/>
      <c r="M36" s="42"/>
      <c r="N36" s="42">
        <f t="shared" si="0"/>
        <v>28.3</v>
      </c>
      <c r="O36" s="42">
        <f t="shared" si="1"/>
        <v>28.3</v>
      </c>
      <c r="P36" s="42">
        <f t="shared" si="2"/>
        <v>28.3</v>
      </c>
      <c r="Q36" s="42">
        <f t="shared" si="3"/>
        <v>28.3</v>
      </c>
      <c r="R36" s="42">
        <v>35.69</v>
      </c>
      <c r="S36" s="48">
        <f t="shared" si="4"/>
        <v>7.1379999999999999</v>
      </c>
      <c r="T36" s="49">
        <f t="shared" si="5"/>
        <v>42.827999999999996</v>
      </c>
      <c r="U36" s="45">
        <v>49.25</v>
      </c>
    </row>
    <row r="37" spans="1:21" ht="26.25" customHeight="1" thickBot="1" x14ac:dyDescent="0.3">
      <c r="A37" s="37" t="s">
        <v>76</v>
      </c>
      <c r="B37" s="38" t="s">
        <v>45</v>
      </c>
      <c r="C37" s="58"/>
      <c r="D37" s="40" t="s">
        <v>74</v>
      </c>
      <c r="E37" s="47" t="s">
        <v>40</v>
      </c>
      <c r="F37" s="59"/>
      <c r="G37" s="42">
        <v>27.48</v>
      </c>
      <c r="H37" s="42">
        <v>27.48</v>
      </c>
      <c r="I37" s="42"/>
      <c r="J37" s="42"/>
      <c r="K37" s="42"/>
      <c r="L37" s="42"/>
      <c r="M37" s="42"/>
      <c r="N37" s="42">
        <f t="shared" si="0"/>
        <v>28.3</v>
      </c>
      <c r="O37" s="42">
        <f t="shared" si="1"/>
        <v>28.3</v>
      </c>
      <c r="P37" s="42">
        <f t="shared" si="2"/>
        <v>28.3</v>
      </c>
      <c r="Q37" s="42">
        <f t="shared" si="3"/>
        <v>28.3</v>
      </c>
      <c r="R37" s="42">
        <v>74.86</v>
      </c>
      <c r="S37" s="48">
        <f t="shared" si="4"/>
        <v>14.972000000000001</v>
      </c>
      <c r="T37" s="49">
        <f t="shared" si="5"/>
        <v>89.831999999999994</v>
      </c>
      <c r="U37" s="45">
        <v>103.31</v>
      </c>
    </row>
    <row r="38" spans="1:21" ht="26.25" customHeight="1" thickBot="1" x14ac:dyDescent="0.3">
      <c r="A38" s="46" t="s">
        <v>77</v>
      </c>
      <c r="B38" s="38" t="s">
        <v>45</v>
      </c>
      <c r="C38" s="39"/>
      <c r="D38" s="40" t="s">
        <v>78</v>
      </c>
      <c r="E38" s="61"/>
      <c r="F38" s="41"/>
      <c r="G38" s="42">
        <v>27.8</v>
      </c>
      <c r="H38" s="42">
        <v>27.8</v>
      </c>
      <c r="I38" s="42"/>
      <c r="J38" s="42"/>
      <c r="K38" s="42"/>
      <c r="L38" s="42"/>
      <c r="M38" s="42"/>
      <c r="N38" s="42">
        <f t="shared" si="0"/>
        <v>28.63</v>
      </c>
      <c r="O38" s="42">
        <f t="shared" si="1"/>
        <v>28.63</v>
      </c>
      <c r="P38" s="42">
        <f t="shared" si="2"/>
        <v>28.63</v>
      </c>
      <c r="Q38" s="42">
        <f t="shared" si="3"/>
        <v>28.63</v>
      </c>
      <c r="R38" s="42">
        <f t="shared" si="3"/>
        <v>28.63</v>
      </c>
      <c r="S38" s="48">
        <f t="shared" si="4"/>
        <v>5.726</v>
      </c>
      <c r="T38" s="49">
        <f t="shared" si="5"/>
        <v>34.356000000000002</v>
      </c>
      <c r="U38" s="45">
        <v>39.51</v>
      </c>
    </row>
    <row r="39" spans="1:21" ht="26.25" customHeight="1" thickBot="1" x14ac:dyDescent="0.3">
      <c r="A39" s="46" t="s">
        <v>79</v>
      </c>
      <c r="B39" s="38" t="s">
        <v>45</v>
      </c>
      <c r="C39" s="39"/>
      <c r="D39" s="40" t="s">
        <v>78</v>
      </c>
      <c r="E39" s="61"/>
      <c r="F39" s="41"/>
      <c r="G39" s="42">
        <v>28.28</v>
      </c>
      <c r="H39" s="42">
        <v>28.28</v>
      </c>
      <c r="I39" s="42"/>
      <c r="J39" s="42"/>
      <c r="K39" s="42"/>
      <c r="L39" s="42"/>
      <c r="M39" s="42"/>
      <c r="N39" s="42">
        <f t="shared" si="0"/>
        <v>29.13</v>
      </c>
      <c r="O39" s="42">
        <f t="shared" si="1"/>
        <v>29.13</v>
      </c>
      <c r="P39" s="42">
        <f t="shared" si="2"/>
        <v>29.13</v>
      </c>
      <c r="Q39" s="42">
        <f t="shared" si="3"/>
        <v>29.13</v>
      </c>
      <c r="R39" s="42">
        <f t="shared" si="3"/>
        <v>29.13</v>
      </c>
      <c r="S39" s="48">
        <f t="shared" si="4"/>
        <v>5.8260000000000005</v>
      </c>
      <c r="T39" s="49">
        <f t="shared" si="5"/>
        <v>34.956000000000003</v>
      </c>
      <c r="U39" s="45">
        <v>40.200000000000003</v>
      </c>
    </row>
    <row r="40" spans="1:21" ht="26.25" customHeight="1" thickBot="1" x14ac:dyDescent="0.3">
      <c r="A40" s="46" t="s">
        <v>80</v>
      </c>
      <c r="B40" s="38" t="s">
        <v>45</v>
      </c>
      <c r="C40" s="39"/>
      <c r="D40" s="40" t="s">
        <v>81</v>
      </c>
      <c r="E40" s="47" t="s">
        <v>40</v>
      </c>
      <c r="F40" s="41"/>
      <c r="G40" s="42">
        <v>28.53</v>
      </c>
      <c r="H40" s="42">
        <v>28.53</v>
      </c>
      <c r="I40" s="42"/>
      <c r="J40" s="42"/>
      <c r="K40" s="42"/>
      <c r="L40" s="42"/>
      <c r="M40" s="42"/>
      <c r="N40" s="42">
        <f t="shared" si="0"/>
        <v>29.39</v>
      </c>
      <c r="O40" s="42">
        <f t="shared" si="1"/>
        <v>29.39</v>
      </c>
      <c r="P40" s="42">
        <f t="shared" si="2"/>
        <v>29.39</v>
      </c>
      <c r="Q40" s="42">
        <f t="shared" si="3"/>
        <v>29.39</v>
      </c>
      <c r="R40" s="42">
        <f t="shared" si="3"/>
        <v>29.39</v>
      </c>
      <c r="S40" s="48">
        <f t="shared" si="4"/>
        <v>5.8780000000000001</v>
      </c>
      <c r="T40" s="49">
        <f t="shared" si="5"/>
        <v>35.268000000000001</v>
      </c>
      <c r="U40" s="45">
        <v>40.56</v>
      </c>
    </row>
    <row r="41" spans="1:21" ht="26.25" customHeight="1" thickBot="1" x14ac:dyDescent="0.3">
      <c r="A41" s="46" t="s">
        <v>82</v>
      </c>
      <c r="B41" s="38" t="s">
        <v>45</v>
      </c>
      <c r="C41" s="51"/>
      <c r="D41" s="40" t="s">
        <v>83</v>
      </c>
      <c r="E41" s="47" t="s">
        <v>40</v>
      </c>
      <c r="F41" s="54"/>
      <c r="G41" s="42">
        <v>28.77</v>
      </c>
      <c r="H41" s="42">
        <v>28.77</v>
      </c>
      <c r="I41" s="42"/>
      <c r="J41" s="42"/>
      <c r="K41" s="42"/>
      <c r="L41" s="42"/>
      <c r="M41" s="42"/>
      <c r="N41" s="42">
        <f t="shared" si="0"/>
        <v>29.63</v>
      </c>
      <c r="O41" s="42">
        <f t="shared" si="1"/>
        <v>29.63</v>
      </c>
      <c r="P41" s="42">
        <f t="shared" si="2"/>
        <v>29.63</v>
      </c>
      <c r="Q41" s="42">
        <f t="shared" si="3"/>
        <v>29.63</v>
      </c>
      <c r="R41" s="42">
        <f t="shared" si="3"/>
        <v>29.63</v>
      </c>
      <c r="S41" s="48">
        <f t="shared" si="4"/>
        <v>5.9260000000000002</v>
      </c>
      <c r="T41" s="49">
        <f t="shared" si="5"/>
        <v>35.555999999999997</v>
      </c>
      <c r="U41" s="45">
        <v>40.89</v>
      </c>
    </row>
    <row r="42" spans="1:21" ht="26.25" customHeight="1" thickBot="1" x14ac:dyDescent="0.3">
      <c r="A42" s="46" t="s">
        <v>84</v>
      </c>
      <c r="B42" s="38" t="s">
        <v>45</v>
      </c>
      <c r="C42" s="39"/>
      <c r="D42" s="40" t="s">
        <v>85</v>
      </c>
      <c r="E42" s="61"/>
      <c r="F42" s="41"/>
      <c r="G42" s="42">
        <v>29.49</v>
      </c>
      <c r="H42" s="42">
        <v>29.49</v>
      </c>
      <c r="I42" s="42"/>
      <c r="J42" s="42"/>
      <c r="K42" s="42"/>
      <c r="L42" s="42"/>
      <c r="M42" s="42"/>
      <c r="N42" s="42">
        <f t="shared" si="0"/>
        <v>30.37</v>
      </c>
      <c r="O42" s="42">
        <f t="shared" si="1"/>
        <v>30.37</v>
      </c>
      <c r="P42" s="42">
        <f t="shared" si="2"/>
        <v>30.37</v>
      </c>
      <c r="Q42" s="42">
        <f t="shared" si="3"/>
        <v>30.37</v>
      </c>
      <c r="R42" s="42">
        <f t="shared" si="3"/>
        <v>30.37</v>
      </c>
      <c r="S42" s="48">
        <f t="shared" si="4"/>
        <v>6.0740000000000007</v>
      </c>
      <c r="T42" s="49">
        <f t="shared" si="5"/>
        <v>36.444000000000003</v>
      </c>
      <c r="U42" s="45">
        <v>41.91</v>
      </c>
    </row>
    <row r="43" spans="1:21" ht="26.25" customHeight="1" thickBot="1" x14ac:dyDescent="0.3">
      <c r="A43" s="46" t="s">
        <v>86</v>
      </c>
      <c r="B43" s="38" t="s">
        <v>45</v>
      </c>
      <c r="C43" s="39"/>
      <c r="D43" s="40" t="s">
        <v>87</v>
      </c>
      <c r="E43" s="47" t="s">
        <v>40</v>
      </c>
      <c r="F43" s="41"/>
      <c r="G43" s="42">
        <v>29.79</v>
      </c>
      <c r="H43" s="42">
        <v>29.79</v>
      </c>
      <c r="I43" s="42"/>
      <c r="J43" s="42"/>
      <c r="K43" s="42"/>
      <c r="L43" s="42"/>
      <c r="M43" s="42"/>
      <c r="N43" s="42">
        <f t="shared" si="0"/>
        <v>30.68</v>
      </c>
      <c r="O43" s="42">
        <f t="shared" si="1"/>
        <v>30.68</v>
      </c>
      <c r="P43" s="42">
        <f t="shared" si="2"/>
        <v>30.68</v>
      </c>
      <c r="Q43" s="42">
        <f t="shared" si="3"/>
        <v>30.68</v>
      </c>
      <c r="R43" s="42">
        <f t="shared" si="3"/>
        <v>30.68</v>
      </c>
      <c r="S43" s="48">
        <f t="shared" si="4"/>
        <v>6.1360000000000001</v>
      </c>
      <c r="T43" s="49">
        <f t="shared" si="5"/>
        <v>36.816000000000003</v>
      </c>
      <c r="U43" s="45">
        <v>42.34</v>
      </c>
    </row>
    <row r="44" spans="1:21" ht="26.25" customHeight="1" thickBot="1" x14ac:dyDescent="0.3">
      <c r="A44" s="46" t="s">
        <v>88</v>
      </c>
      <c r="B44" s="38" t="s">
        <v>45</v>
      </c>
      <c r="C44" s="39"/>
      <c r="D44" s="40" t="s">
        <v>89</v>
      </c>
      <c r="E44" s="47" t="s">
        <v>40</v>
      </c>
      <c r="F44" s="41"/>
      <c r="G44" s="42">
        <v>30.5</v>
      </c>
      <c r="H44" s="42">
        <v>30.5</v>
      </c>
      <c r="I44" s="42"/>
      <c r="J44" s="42"/>
      <c r="K44" s="42"/>
      <c r="L44" s="42"/>
      <c r="M44" s="42"/>
      <c r="N44" s="42">
        <f t="shared" si="0"/>
        <v>31.42</v>
      </c>
      <c r="O44" s="42">
        <f t="shared" si="1"/>
        <v>31.42</v>
      </c>
      <c r="P44" s="42">
        <f t="shared" si="2"/>
        <v>31.42</v>
      </c>
      <c r="Q44" s="42">
        <f t="shared" si="3"/>
        <v>31.42</v>
      </c>
      <c r="R44" s="42">
        <f t="shared" si="3"/>
        <v>31.42</v>
      </c>
      <c r="S44" s="48">
        <f t="shared" si="4"/>
        <v>6.2840000000000007</v>
      </c>
      <c r="T44" s="49">
        <f t="shared" si="5"/>
        <v>37.704000000000001</v>
      </c>
      <c r="U44" s="45">
        <v>43.36</v>
      </c>
    </row>
    <row r="45" spans="1:21" ht="26.25" customHeight="1" thickBot="1" x14ac:dyDescent="0.3">
      <c r="A45" s="46" t="s">
        <v>90</v>
      </c>
      <c r="B45" s="38" t="s">
        <v>91</v>
      </c>
      <c r="C45" s="39"/>
      <c r="D45" s="62" t="s">
        <v>92</v>
      </c>
      <c r="E45" s="47" t="s">
        <v>40</v>
      </c>
      <c r="F45" s="41"/>
      <c r="G45" s="42">
        <v>30.88</v>
      </c>
      <c r="H45" s="42">
        <v>30.88</v>
      </c>
      <c r="I45" s="42"/>
      <c r="J45" s="42"/>
      <c r="K45" s="42"/>
      <c r="L45" s="42"/>
      <c r="M45" s="42"/>
      <c r="N45" s="42">
        <f t="shared" si="0"/>
        <v>31.81</v>
      </c>
      <c r="O45" s="42">
        <f t="shared" si="1"/>
        <v>31.81</v>
      </c>
      <c r="P45" s="42">
        <f t="shared" si="2"/>
        <v>31.81</v>
      </c>
      <c r="Q45" s="42">
        <f t="shared" si="3"/>
        <v>31.81</v>
      </c>
      <c r="R45" s="42">
        <f t="shared" si="3"/>
        <v>31.81</v>
      </c>
      <c r="S45" s="48">
        <f t="shared" si="4"/>
        <v>6.3620000000000001</v>
      </c>
      <c r="T45" s="49">
        <f t="shared" si="5"/>
        <v>38.171999999999997</v>
      </c>
      <c r="U45" s="45">
        <v>43.9</v>
      </c>
    </row>
    <row r="46" spans="1:21" ht="26.25" customHeight="1" thickBot="1" x14ac:dyDescent="0.3">
      <c r="A46" s="46" t="s">
        <v>93</v>
      </c>
      <c r="B46" s="38" t="s">
        <v>45</v>
      </c>
      <c r="C46" s="39"/>
      <c r="D46" s="40" t="s">
        <v>94</v>
      </c>
      <c r="E46" s="47" t="s">
        <v>40</v>
      </c>
      <c r="F46" s="41"/>
      <c r="G46" s="42">
        <v>31</v>
      </c>
      <c r="H46" s="42">
        <v>31</v>
      </c>
      <c r="I46" s="42"/>
      <c r="J46" s="42"/>
      <c r="K46" s="42"/>
      <c r="L46" s="42"/>
      <c r="M46" s="42"/>
      <c r="N46" s="42">
        <f t="shared" si="0"/>
        <v>31.93</v>
      </c>
      <c r="O46" s="42">
        <f t="shared" si="1"/>
        <v>31.93</v>
      </c>
      <c r="P46" s="42">
        <f t="shared" si="2"/>
        <v>31.93</v>
      </c>
      <c r="Q46" s="42">
        <f t="shared" si="3"/>
        <v>31.93</v>
      </c>
      <c r="R46" s="42">
        <f t="shared" si="3"/>
        <v>31.93</v>
      </c>
      <c r="S46" s="48">
        <f t="shared" si="4"/>
        <v>6.3860000000000001</v>
      </c>
      <c r="T46" s="49">
        <f t="shared" si="5"/>
        <v>38.316000000000003</v>
      </c>
      <c r="U46" s="45">
        <v>44.06</v>
      </c>
    </row>
    <row r="47" spans="1:21" ht="26.25" customHeight="1" thickBot="1" x14ac:dyDescent="0.3">
      <c r="A47" s="37" t="s">
        <v>95</v>
      </c>
      <c r="B47" s="38" t="s">
        <v>45</v>
      </c>
      <c r="C47" s="39"/>
      <c r="D47" s="40" t="s">
        <v>96</v>
      </c>
      <c r="E47" s="47" t="s">
        <v>40</v>
      </c>
      <c r="F47" s="41"/>
      <c r="G47" s="42">
        <v>35.72</v>
      </c>
      <c r="H47" s="42">
        <v>35.72</v>
      </c>
      <c r="I47" s="42"/>
      <c r="J47" s="42"/>
      <c r="K47" s="42"/>
      <c r="L47" s="42"/>
      <c r="M47" s="42"/>
      <c r="N47" s="42">
        <f t="shared" si="0"/>
        <v>36.79</v>
      </c>
      <c r="O47" s="42">
        <f t="shared" si="1"/>
        <v>36.79</v>
      </c>
      <c r="P47" s="42">
        <f t="shared" si="2"/>
        <v>36.79</v>
      </c>
      <c r="Q47" s="42">
        <f t="shared" si="3"/>
        <v>36.79</v>
      </c>
      <c r="R47" s="42">
        <f t="shared" si="3"/>
        <v>36.79</v>
      </c>
      <c r="S47" s="48">
        <f t="shared" si="4"/>
        <v>7.3580000000000005</v>
      </c>
      <c r="T47" s="49">
        <f t="shared" si="5"/>
        <v>44.147999999999996</v>
      </c>
      <c r="U47" s="45">
        <v>50.77</v>
      </c>
    </row>
    <row r="48" spans="1:21" ht="26.25" customHeight="1" thickBot="1" x14ac:dyDescent="0.3">
      <c r="A48" s="37" t="s">
        <v>97</v>
      </c>
      <c r="B48" s="38" t="s">
        <v>45</v>
      </c>
      <c r="C48" s="39"/>
      <c r="D48" s="40" t="s">
        <v>98</v>
      </c>
      <c r="E48" s="41"/>
      <c r="F48" s="41"/>
      <c r="G48" s="42">
        <v>57.38</v>
      </c>
      <c r="H48" s="42">
        <v>55.71</v>
      </c>
      <c r="I48" s="42"/>
      <c r="J48" s="42"/>
      <c r="K48" s="42"/>
      <c r="L48" s="42"/>
      <c r="M48" s="42"/>
      <c r="N48" s="42">
        <v>57.38</v>
      </c>
      <c r="O48" s="42">
        <v>57.38</v>
      </c>
      <c r="P48" s="42">
        <f>ROUND(G48*1.03*1,2)</f>
        <v>59.1</v>
      </c>
      <c r="Q48" s="42">
        <f t="shared" si="3"/>
        <v>59.1</v>
      </c>
      <c r="R48" s="42">
        <f t="shared" si="3"/>
        <v>57.38</v>
      </c>
      <c r="S48" s="48">
        <f t="shared" si="4"/>
        <v>11.476000000000001</v>
      </c>
      <c r="T48" s="49">
        <f t="shared" si="5"/>
        <v>68.856000000000009</v>
      </c>
      <c r="U48" s="45">
        <v>79.180000000000007</v>
      </c>
    </row>
    <row r="49" spans="1:21" ht="16.5" customHeight="1" thickBot="1" x14ac:dyDescent="0.3">
      <c r="A49" s="37"/>
      <c r="B49" s="38"/>
      <c r="C49" s="39"/>
      <c r="D49" s="40"/>
      <c r="E49" s="41"/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8"/>
      <c r="T49" s="49"/>
      <c r="U49" s="45">
        <v>0</v>
      </c>
    </row>
    <row r="50" spans="1:21" ht="26.25" customHeight="1" thickBot="1" x14ac:dyDescent="0.3">
      <c r="A50" s="63" t="s">
        <v>99</v>
      </c>
      <c r="B50" s="40" t="s">
        <v>100</v>
      </c>
      <c r="C50" s="39"/>
      <c r="D50" s="58" t="s">
        <v>101</v>
      </c>
      <c r="E50" s="47" t="s">
        <v>40</v>
      </c>
      <c r="F50" s="59" t="s">
        <v>102</v>
      </c>
      <c r="G50" s="42">
        <v>31.57</v>
      </c>
      <c r="H50" s="42">
        <v>31.57</v>
      </c>
      <c r="I50" s="42"/>
      <c r="J50" s="42">
        <v>32.520000000000003</v>
      </c>
      <c r="K50" s="42"/>
      <c r="L50" s="42"/>
      <c r="M50" s="42"/>
      <c r="N50" s="42">
        <v>34.15</v>
      </c>
      <c r="O50" s="42">
        <v>34.15</v>
      </c>
      <c r="P50" s="42">
        <v>34.15</v>
      </c>
      <c r="Q50" s="42">
        <f t="shared" ref="Q50:R53" si="6">ROUND(I50*1.05*1,2)</f>
        <v>0</v>
      </c>
      <c r="R50" s="42">
        <f t="shared" si="6"/>
        <v>34.15</v>
      </c>
      <c r="S50" s="64">
        <f t="shared" ref="S50:S57" si="7">R50*20%</f>
        <v>6.83</v>
      </c>
      <c r="T50" s="65">
        <f t="shared" ref="T50:T57" si="8">R50+S50</f>
        <v>40.98</v>
      </c>
      <c r="U50" s="45">
        <v>47.13</v>
      </c>
    </row>
    <row r="51" spans="1:21" ht="26.25" customHeight="1" thickBot="1" x14ac:dyDescent="0.3">
      <c r="A51" s="63" t="s">
        <v>103</v>
      </c>
      <c r="B51" s="40" t="s">
        <v>104</v>
      </c>
      <c r="C51" s="39"/>
      <c r="D51" s="58" t="s">
        <v>105</v>
      </c>
      <c r="E51" s="47" t="s">
        <v>40</v>
      </c>
      <c r="F51" s="59" t="s">
        <v>102</v>
      </c>
      <c r="G51" s="42">
        <v>39.049999999999997</v>
      </c>
      <c r="H51" s="42">
        <v>39.049999999999997</v>
      </c>
      <c r="I51" s="42"/>
      <c r="J51" s="42">
        <v>40.22</v>
      </c>
      <c r="K51" s="42"/>
      <c r="L51" s="42"/>
      <c r="M51" s="42"/>
      <c r="N51" s="42">
        <v>42.23</v>
      </c>
      <c r="O51" s="42">
        <v>42.23</v>
      </c>
      <c r="P51" s="42">
        <v>42.23</v>
      </c>
      <c r="Q51" s="42">
        <f t="shared" si="6"/>
        <v>0</v>
      </c>
      <c r="R51" s="42">
        <f t="shared" si="6"/>
        <v>42.23</v>
      </c>
      <c r="S51" s="64">
        <f t="shared" si="7"/>
        <v>8.4459999999999997</v>
      </c>
      <c r="T51" s="65">
        <f t="shared" si="8"/>
        <v>50.675999999999995</v>
      </c>
      <c r="U51" s="45">
        <v>58.28</v>
      </c>
    </row>
    <row r="52" spans="1:21" ht="26.25" customHeight="1" thickBot="1" x14ac:dyDescent="0.3">
      <c r="A52" s="63" t="s">
        <v>106</v>
      </c>
      <c r="B52" s="40" t="s">
        <v>107</v>
      </c>
      <c r="C52" s="39"/>
      <c r="D52" s="58" t="s">
        <v>108</v>
      </c>
      <c r="E52" s="47" t="s">
        <v>40</v>
      </c>
      <c r="F52" s="59" t="s">
        <v>102</v>
      </c>
      <c r="G52" s="42">
        <v>39.909999999999997</v>
      </c>
      <c r="H52" s="42">
        <v>39.909999999999997</v>
      </c>
      <c r="I52" s="42"/>
      <c r="J52" s="42">
        <v>41.11</v>
      </c>
      <c r="K52" s="42"/>
      <c r="L52" s="42"/>
      <c r="M52" s="42"/>
      <c r="N52" s="42">
        <v>43.17</v>
      </c>
      <c r="O52" s="42">
        <v>43.17</v>
      </c>
      <c r="P52" s="42">
        <v>43.17</v>
      </c>
      <c r="Q52" s="42">
        <f t="shared" si="6"/>
        <v>0</v>
      </c>
      <c r="R52" s="42">
        <f t="shared" si="6"/>
        <v>43.17</v>
      </c>
      <c r="S52" s="64">
        <f t="shared" si="7"/>
        <v>8.6340000000000003</v>
      </c>
      <c r="T52" s="65">
        <f t="shared" si="8"/>
        <v>51.804000000000002</v>
      </c>
      <c r="U52" s="45">
        <v>59.57</v>
      </c>
    </row>
    <row r="53" spans="1:21" ht="26.25" customHeight="1" thickBot="1" x14ac:dyDescent="0.3">
      <c r="A53" s="63" t="s">
        <v>109</v>
      </c>
      <c r="B53" s="40" t="s">
        <v>110</v>
      </c>
      <c r="C53" s="39"/>
      <c r="D53" s="58" t="s">
        <v>111</v>
      </c>
      <c r="E53" s="47" t="s">
        <v>40</v>
      </c>
      <c r="F53" s="59" t="s">
        <v>102</v>
      </c>
      <c r="G53" s="42">
        <v>40.14</v>
      </c>
      <c r="H53" s="42">
        <v>40.14</v>
      </c>
      <c r="I53" s="42"/>
      <c r="J53" s="42">
        <v>41.34</v>
      </c>
      <c r="K53" s="42"/>
      <c r="L53" s="42"/>
      <c r="M53" s="42"/>
      <c r="N53" s="42">
        <v>43.41</v>
      </c>
      <c r="O53" s="42">
        <v>43.41</v>
      </c>
      <c r="P53" s="42">
        <v>43.41</v>
      </c>
      <c r="Q53" s="42">
        <f t="shared" si="6"/>
        <v>0</v>
      </c>
      <c r="R53" s="42">
        <f t="shared" si="6"/>
        <v>43.41</v>
      </c>
      <c r="S53" s="64">
        <f t="shared" si="7"/>
        <v>8.6820000000000004</v>
      </c>
      <c r="T53" s="65">
        <f t="shared" si="8"/>
        <v>52.091999999999999</v>
      </c>
      <c r="U53" s="45">
        <v>59.91</v>
      </c>
    </row>
    <row r="54" spans="1:21" ht="26.25" customHeight="1" thickBot="1" x14ac:dyDescent="0.3">
      <c r="A54" s="63" t="s">
        <v>112</v>
      </c>
      <c r="B54" s="40" t="s">
        <v>113</v>
      </c>
      <c r="C54" s="39"/>
      <c r="D54" s="58" t="s">
        <v>114</v>
      </c>
      <c r="E54" s="47" t="s">
        <v>40</v>
      </c>
      <c r="F54" s="59" t="s">
        <v>102</v>
      </c>
      <c r="G54" s="42">
        <v>39.74</v>
      </c>
      <c r="H54" s="42">
        <v>39.74</v>
      </c>
      <c r="I54" s="42"/>
      <c r="J54" s="42">
        <v>40.93</v>
      </c>
      <c r="K54" s="42"/>
      <c r="L54" s="42">
        <v>42.98</v>
      </c>
      <c r="M54" s="42"/>
      <c r="N54" s="42">
        <v>45.74</v>
      </c>
      <c r="O54" s="42">
        <v>45.74</v>
      </c>
      <c r="P54" s="42">
        <v>45.74</v>
      </c>
      <c r="Q54" s="42">
        <v>45.74</v>
      </c>
      <c r="R54" s="42">
        <v>45.74</v>
      </c>
      <c r="S54" s="64">
        <f>R54*20%</f>
        <v>9.1480000000000015</v>
      </c>
      <c r="T54" s="65">
        <f>R54+S54</f>
        <v>54.888000000000005</v>
      </c>
      <c r="U54" s="45">
        <v>63.12</v>
      </c>
    </row>
    <row r="55" spans="1:21" ht="26.25" customHeight="1" thickBot="1" x14ac:dyDescent="0.3">
      <c r="A55" s="63" t="s">
        <v>115</v>
      </c>
      <c r="B55" s="40" t="s">
        <v>116</v>
      </c>
      <c r="C55" s="39"/>
      <c r="D55" s="58" t="s">
        <v>117</v>
      </c>
      <c r="E55" s="41"/>
      <c r="F55" s="59" t="s">
        <v>102</v>
      </c>
      <c r="G55" s="42">
        <v>44.33</v>
      </c>
      <c r="H55" s="42">
        <v>44.33</v>
      </c>
      <c r="I55" s="42"/>
      <c r="J55" s="42">
        <v>45.66</v>
      </c>
      <c r="K55" s="42"/>
      <c r="L55" s="42"/>
      <c r="M55" s="42"/>
      <c r="N55" s="42">
        <v>47.95</v>
      </c>
      <c r="O55" s="42">
        <v>47.95</v>
      </c>
      <c r="P55" s="42">
        <v>47.95</v>
      </c>
      <c r="Q55" s="42">
        <v>47.95</v>
      </c>
      <c r="R55" s="42">
        <v>47.95</v>
      </c>
      <c r="S55" s="64">
        <f t="shared" si="7"/>
        <v>9.5900000000000016</v>
      </c>
      <c r="T55" s="65">
        <f t="shared" si="8"/>
        <v>57.540000000000006</v>
      </c>
      <c r="U55" s="45">
        <v>66.17</v>
      </c>
    </row>
    <row r="56" spans="1:21" ht="26.25" customHeight="1" thickBot="1" x14ac:dyDescent="0.3">
      <c r="A56" s="63" t="s">
        <v>118</v>
      </c>
      <c r="B56" s="38" t="s">
        <v>119</v>
      </c>
      <c r="C56" s="39"/>
      <c r="D56" s="58" t="s">
        <v>120</v>
      </c>
      <c r="E56" s="47"/>
      <c r="F56" s="59" t="s">
        <v>102</v>
      </c>
      <c r="G56" s="42">
        <v>46.7</v>
      </c>
      <c r="H56" s="42">
        <v>46.7</v>
      </c>
      <c r="I56" s="42"/>
      <c r="J56" s="42">
        <v>48.1</v>
      </c>
      <c r="K56" s="42"/>
      <c r="L56" s="42"/>
      <c r="M56" s="42"/>
      <c r="N56" s="42">
        <v>50.51</v>
      </c>
      <c r="O56" s="42">
        <v>50.51</v>
      </c>
      <c r="P56" s="42">
        <v>50.51</v>
      </c>
      <c r="Q56" s="42">
        <f>ROUND(I56*1.05*1,2)</f>
        <v>0</v>
      </c>
      <c r="R56" s="42">
        <f>ROUND(J56*1.05*1,2)</f>
        <v>50.51</v>
      </c>
      <c r="S56" s="64">
        <f t="shared" si="7"/>
        <v>10.102</v>
      </c>
      <c r="T56" s="65">
        <f t="shared" si="8"/>
        <v>60.611999999999995</v>
      </c>
      <c r="U56" s="45">
        <v>69.7</v>
      </c>
    </row>
    <row r="57" spans="1:21" ht="26.25" customHeight="1" thickBot="1" x14ac:dyDescent="0.3">
      <c r="A57" s="63" t="s">
        <v>121</v>
      </c>
      <c r="B57" s="40" t="s">
        <v>122</v>
      </c>
      <c r="C57" s="39"/>
      <c r="D57" s="58" t="s">
        <v>123</v>
      </c>
      <c r="E57" s="47" t="s">
        <v>40</v>
      </c>
      <c r="F57" s="59" t="s">
        <v>102</v>
      </c>
      <c r="G57" s="42">
        <v>48.61</v>
      </c>
      <c r="H57" s="42">
        <v>48.61</v>
      </c>
      <c r="I57" s="42"/>
      <c r="J57" s="42">
        <v>50.07</v>
      </c>
      <c r="K57" s="42"/>
      <c r="L57" s="42"/>
      <c r="M57" s="42"/>
      <c r="N57" s="42">
        <v>52.58</v>
      </c>
      <c r="O57" s="42">
        <v>52.58</v>
      </c>
      <c r="P57" s="42">
        <v>52.58</v>
      </c>
      <c r="Q57" s="42">
        <v>52.58</v>
      </c>
      <c r="R57" s="42">
        <v>52.58</v>
      </c>
      <c r="S57" s="64">
        <f t="shared" si="7"/>
        <v>10.516</v>
      </c>
      <c r="T57" s="65">
        <f t="shared" si="8"/>
        <v>63.095999999999997</v>
      </c>
      <c r="U57" s="45">
        <v>72.56</v>
      </c>
    </row>
    <row r="58" spans="1:21" ht="12" customHeight="1" thickBot="1" x14ac:dyDescent="0.3">
      <c r="A58" s="63"/>
      <c r="B58" s="38"/>
      <c r="C58" s="51"/>
      <c r="D58" s="66"/>
      <c r="E58" s="53"/>
      <c r="F58" s="54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64"/>
      <c r="T58" s="65"/>
      <c r="U58" s="45">
        <v>0</v>
      </c>
    </row>
    <row r="59" spans="1:21" ht="26.25" customHeight="1" thickBot="1" x14ac:dyDescent="0.3">
      <c r="A59" s="63" t="s">
        <v>124</v>
      </c>
      <c r="B59" s="38" t="s">
        <v>45</v>
      </c>
      <c r="C59" s="39"/>
      <c r="D59" s="58" t="s">
        <v>125</v>
      </c>
      <c r="E59" s="41"/>
      <c r="F59" s="41"/>
      <c r="G59" s="42">
        <v>41.9</v>
      </c>
      <c r="H59" s="42">
        <v>41.9</v>
      </c>
      <c r="I59" s="42"/>
      <c r="J59" s="42"/>
      <c r="K59" s="42"/>
      <c r="L59" s="42"/>
      <c r="M59" s="42"/>
      <c r="N59" s="42">
        <f t="shared" ref="N59:N69" si="9">ROUND(G59*1.03*1,2)</f>
        <v>43.16</v>
      </c>
      <c r="O59" s="42">
        <f t="shared" ref="O59:O69" si="10">ROUND(G59*1.03*1,2)</f>
        <v>43.16</v>
      </c>
      <c r="P59" s="42">
        <f t="shared" ref="P59:P69" si="11">ROUND(G59*1.03*1,2)</f>
        <v>43.16</v>
      </c>
      <c r="Q59" s="42">
        <f t="shared" ref="Q59:R69" si="12">ROUND(G59*1.03*1,2)</f>
        <v>43.16</v>
      </c>
      <c r="R59" s="42">
        <f t="shared" si="12"/>
        <v>43.16</v>
      </c>
      <c r="S59" s="64">
        <f t="shared" ref="S59:S82" si="13">R59*20%</f>
        <v>8.6319999999999997</v>
      </c>
      <c r="T59" s="65">
        <f t="shared" ref="T59:T82" si="14">R59+S59</f>
        <v>51.791999999999994</v>
      </c>
      <c r="U59" s="45">
        <v>59.56</v>
      </c>
    </row>
    <row r="60" spans="1:21" ht="26.25" customHeight="1" thickBot="1" x14ac:dyDescent="0.3">
      <c r="A60" s="63" t="s">
        <v>126</v>
      </c>
      <c r="B60" s="38" t="s">
        <v>45</v>
      </c>
      <c r="C60" s="39"/>
      <c r="D60" s="58" t="s">
        <v>127</v>
      </c>
      <c r="E60" s="47" t="s">
        <v>40</v>
      </c>
      <c r="F60" s="59"/>
      <c r="G60" s="42">
        <v>44.81</v>
      </c>
      <c r="H60" s="42">
        <v>44.81</v>
      </c>
      <c r="I60" s="42"/>
      <c r="J60" s="42"/>
      <c r="K60" s="42"/>
      <c r="L60" s="42"/>
      <c r="M60" s="42"/>
      <c r="N60" s="42">
        <f t="shared" si="9"/>
        <v>46.15</v>
      </c>
      <c r="O60" s="42">
        <f t="shared" si="10"/>
        <v>46.15</v>
      </c>
      <c r="P60" s="42">
        <f t="shared" si="11"/>
        <v>46.15</v>
      </c>
      <c r="Q60" s="42">
        <f t="shared" si="12"/>
        <v>46.15</v>
      </c>
      <c r="R60" s="42">
        <f t="shared" si="12"/>
        <v>46.15</v>
      </c>
      <c r="S60" s="64">
        <f t="shared" si="13"/>
        <v>9.23</v>
      </c>
      <c r="T60" s="65">
        <f t="shared" si="14"/>
        <v>55.379999999999995</v>
      </c>
      <c r="U60" s="45">
        <v>63.69</v>
      </c>
    </row>
    <row r="61" spans="1:21" ht="26.25" customHeight="1" thickBot="1" x14ac:dyDescent="0.3">
      <c r="A61" s="63" t="s">
        <v>128</v>
      </c>
      <c r="B61" s="38" t="s">
        <v>45</v>
      </c>
      <c r="C61" s="60" t="s">
        <v>129</v>
      </c>
      <c r="D61" s="58" t="s">
        <v>130</v>
      </c>
      <c r="E61" s="47" t="s">
        <v>40</v>
      </c>
      <c r="F61" s="59"/>
      <c r="G61" s="42">
        <v>44.22</v>
      </c>
      <c r="H61" s="42">
        <v>44.22</v>
      </c>
      <c r="I61" s="42"/>
      <c r="J61" s="42"/>
      <c r="K61" s="42"/>
      <c r="L61" s="42"/>
      <c r="M61" s="42"/>
      <c r="N61" s="42">
        <f t="shared" si="9"/>
        <v>45.55</v>
      </c>
      <c r="O61" s="42">
        <f t="shared" si="10"/>
        <v>45.55</v>
      </c>
      <c r="P61" s="42">
        <f t="shared" si="11"/>
        <v>45.55</v>
      </c>
      <c r="Q61" s="42">
        <f t="shared" si="12"/>
        <v>45.55</v>
      </c>
      <c r="R61" s="42">
        <f t="shared" si="12"/>
        <v>45.55</v>
      </c>
      <c r="S61" s="64">
        <f t="shared" si="13"/>
        <v>9.11</v>
      </c>
      <c r="T61" s="65">
        <f t="shared" si="14"/>
        <v>54.66</v>
      </c>
      <c r="U61" s="45">
        <v>62.86</v>
      </c>
    </row>
    <row r="62" spans="1:21" ht="26.25" customHeight="1" thickBot="1" x14ac:dyDescent="0.3">
      <c r="A62" s="63" t="s">
        <v>131</v>
      </c>
      <c r="B62" s="38" t="s">
        <v>45</v>
      </c>
      <c r="C62" s="60"/>
      <c r="D62" s="58" t="s">
        <v>74</v>
      </c>
      <c r="E62" s="47"/>
      <c r="F62" s="59"/>
      <c r="G62" s="42">
        <v>61.53</v>
      </c>
      <c r="H62" s="42">
        <v>61.53</v>
      </c>
      <c r="I62" s="42"/>
      <c r="J62" s="42"/>
      <c r="K62" s="42"/>
      <c r="L62" s="42"/>
      <c r="M62" s="42"/>
      <c r="N62" s="42">
        <f t="shared" si="9"/>
        <v>63.38</v>
      </c>
      <c r="O62" s="42">
        <f t="shared" si="10"/>
        <v>63.38</v>
      </c>
      <c r="P62" s="42">
        <f t="shared" si="11"/>
        <v>63.38</v>
      </c>
      <c r="Q62" s="42">
        <f t="shared" si="12"/>
        <v>63.38</v>
      </c>
      <c r="R62" s="42">
        <f t="shared" si="12"/>
        <v>63.38</v>
      </c>
      <c r="S62" s="64">
        <f t="shared" si="13"/>
        <v>12.676000000000002</v>
      </c>
      <c r="T62" s="65">
        <f t="shared" si="14"/>
        <v>76.056000000000012</v>
      </c>
      <c r="U62" s="45">
        <v>87.46</v>
      </c>
    </row>
    <row r="63" spans="1:21" ht="26.25" hidden="1" customHeight="1" x14ac:dyDescent="0.25">
      <c r="A63" s="63" t="s">
        <v>132</v>
      </c>
      <c r="B63" s="38" t="s">
        <v>45</v>
      </c>
      <c r="C63" s="60"/>
      <c r="D63" s="58" t="s">
        <v>133</v>
      </c>
      <c r="E63" s="47"/>
      <c r="F63" s="59"/>
      <c r="G63" s="42">
        <v>0</v>
      </c>
      <c r="H63" s="42">
        <v>0</v>
      </c>
      <c r="I63" s="42"/>
      <c r="J63" s="42"/>
      <c r="K63" s="42"/>
      <c r="L63" s="42"/>
      <c r="M63" s="42"/>
      <c r="N63" s="42">
        <f t="shared" si="9"/>
        <v>0</v>
      </c>
      <c r="O63" s="42">
        <f t="shared" si="10"/>
        <v>0</v>
      </c>
      <c r="P63" s="42">
        <f t="shared" si="11"/>
        <v>0</v>
      </c>
      <c r="Q63" s="42">
        <f t="shared" si="12"/>
        <v>0</v>
      </c>
      <c r="R63" s="42">
        <f t="shared" si="12"/>
        <v>0</v>
      </c>
      <c r="S63" s="64">
        <f t="shared" si="13"/>
        <v>0</v>
      </c>
      <c r="T63" s="65">
        <f t="shared" si="14"/>
        <v>0</v>
      </c>
      <c r="U63" s="45">
        <v>0</v>
      </c>
    </row>
    <row r="64" spans="1:21" ht="26.25" customHeight="1" thickBot="1" x14ac:dyDescent="0.3">
      <c r="A64" s="63" t="s">
        <v>134</v>
      </c>
      <c r="B64" s="38" t="s">
        <v>45</v>
      </c>
      <c r="C64" s="39"/>
      <c r="D64" s="58" t="s">
        <v>135</v>
      </c>
      <c r="E64" s="41"/>
      <c r="F64" s="41"/>
      <c r="G64" s="42">
        <v>90.53</v>
      </c>
      <c r="H64" s="42">
        <v>90.53</v>
      </c>
      <c r="I64" s="42"/>
      <c r="J64" s="42"/>
      <c r="K64" s="42"/>
      <c r="L64" s="42"/>
      <c r="M64" s="42"/>
      <c r="N64" s="42">
        <f t="shared" si="9"/>
        <v>93.25</v>
      </c>
      <c r="O64" s="42">
        <f t="shared" si="10"/>
        <v>93.25</v>
      </c>
      <c r="P64" s="42">
        <f t="shared" si="11"/>
        <v>93.25</v>
      </c>
      <c r="Q64" s="42">
        <f t="shared" si="12"/>
        <v>93.25</v>
      </c>
      <c r="R64" s="42">
        <f t="shared" si="12"/>
        <v>93.25</v>
      </c>
      <c r="S64" s="64">
        <f t="shared" si="13"/>
        <v>18.650000000000002</v>
      </c>
      <c r="T64" s="65">
        <f t="shared" si="14"/>
        <v>111.9</v>
      </c>
      <c r="U64" s="45">
        <v>128.69</v>
      </c>
    </row>
    <row r="65" spans="1:21" ht="26.25" customHeight="1" thickBot="1" x14ac:dyDescent="0.3">
      <c r="A65" s="63" t="s">
        <v>136</v>
      </c>
      <c r="B65" s="38" t="s">
        <v>137</v>
      </c>
      <c r="C65" s="39"/>
      <c r="D65" s="58" t="s">
        <v>138</v>
      </c>
      <c r="E65" s="41"/>
      <c r="F65" s="41"/>
      <c r="G65" s="42">
        <v>95.2</v>
      </c>
      <c r="H65" s="42">
        <v>95.2</v>
      </c>
      <c r="I65" s="42"/>
      <c r="J65" s="42"/>
      <c r="K65" s="42"/>
      <c r="L65" s="42"/>
      <c r="M65" s="42"/>
      <c r="N65" s="42">
        <f t="shared" si="9"/>
        <v>98.06</v>
      </c>
      <c r="O65" s="42">
        <f t="shared" si="10"/>
        <v>98.06</v>
      </c>
      <c r="P65" s="42">
        <f t="shared" si="11"/>
        <v>98.06</v>
      </c>
      <c r="Q65" s="42">
        <f t="shared" si="12"/>
        <v>98.06</v>
      </c>
      <c r="R65" s="42">
        <f t="shared" si="12"/>
        <v>98.06</v>
      </c>
      <c r="S65" s="64">
        <f t="shared" si="13"/>
        <v>19.612000000000002</v>
      </c>
      <c r="T65" s="65">
        <f t="shared" si="14"/>
        <v>117.672</v>
      </c>
      <c r="U65" s="45">
        <v>135.32</v>
      </c>
    </row>
    <row r="66" spans="1:21" ht="37.5" customHeight="1" thickBot="1" x14ac:dyDescent="0.3">
      <c r="A66" s="63" t="s">
        <v>139</v>
      </c>
      <c r="B66" s="38" t="s">
        <v>45</v>
      </c>
      <c r="C66" s="39"/>
      <c r="D66" s="58" t="s">
        <v>140</v>
      </c>
      <c r="E66" s="41"/>
      <c r="F66" s="41"/>
      <c r="G66" s="42">
        <v>98.57</v>
      </c>
      <c r="H66" s="42">
        <v>98.57</v>
      </c>
      <c r="I66" s="42"/>
      <c r="J66" s="42"/>
      <c r="K66" s="42"/>
      <c r="L66" s="42"/>
      <c r="M66" s="42"/>
      <c r="N66" s="42">
        <f t="shared" si="9"/>
        <v>101.53</v>
      </c>
      <c r="O66" s="42">
        <f t="shared" si="10"/>
        <v>101.53</v>
      </c>
      <c r="P66" s="42">
        <f t="shared" si="11"/>
        <v>101.53</v>
      </c>
      <c r="Q66" s="42">
        <f t="shared" si="12"/>
        <v>101.53</v>
      </c>
      <c r="R66" s="42">
        <f t="shared" si="12"/>
        <v>101.53</v>
      </c>
      <c r="S66" s="64">
        <f t="shared" si="13"/>
        <v>20.306000000000001</v>
      </c>
      <c r="T66" s="65">
        <f t="shared" si="14"/>
        <v>121.836</v>
      </c>
      <c r="U66" s="45">
        <v>140.11000000000001</v>
      </c>
    </row>
    <row r="67" spans="1:21" ht="33.75" customHeight="1" thickBot="1" x14ac:dyDescent="0.3">
      <c r="A67" s="63" t="s">
        <v>141</v>
      </c>
      <c r="B67" s="38" t="s">
        <v>45</v>
      </c>
      <c r="C67" s="39"/>
      <c r="D67" s="58" t="s">
        <v>142</v>
      </c>
      <c r="E67" s="41"/>
      <c r="F67" s="41"/>
      <c r="G67" s="42">
        <v>102.29</v>
      </c>
      <c r="H67" s="42">
        <v>102.29</v>
      </c>
      <c r="I67" s="42"/>
      <c r="J67" s="42"/>
      <c r="K67" s="42"/>
      <c r="L67" s="42"/>
      <c r="M67" s="42"/>
      <c r="N67" s="42">
        <f t="shared" si="9"/>
        <v>105.36</v>
      </c>
      <c r="O67" s="42">
        <f t="shared" si="10"/>
        <v>105.36</v>
      </c>
      <c r="P67" s="42">
        <f t="shared" si="11"/>
        <v>105.36</v>
      </c>
      <c r="Q67" s="42">
        <f t="shared" si="12"/>
        <v>105.36</v>
      </c>
      <c r="R67" s="42">
        <f t="shared" si="12"/>
        <v>105.36</v>
      </c>
      <c r="S67" s="64">
        <f t="shared" si="13"/>
        <v>21.072000000000003</v>
      </c>
      <c r="T67" s="65">
        <f t="shared" si="14"/>
        <v>126.432</v>
      </c>
      <c r="U67" s="45">
        <v>145.4</v>
      </c>
    </row>
    <row r="68" spans="1:21" ht="39" customHeight="1" thickBot="1" x14ac:dyDescent="0.3">
      <c r="A68" s="63" t="s">
        <v>143</v>
      </c>
      <c r="B68" s="38" t="s">
        <v>45</v>
      </c>
      <c r="C68" s="39"/>
      <c r="D68" s="58" t="s">
        <v>144</v>
      </c>
      <c r="E68" s="41"/>
      <c r="F68" s="41"/>
      <c r="G68" s="42">
        <v>104.34</v>
      </c>
      <c r="H68" s="42">
        <v>104.34</v>
      </c>
      <c r="I68" s="42"/>
      <c r="J68" s="42"/>
      <c r="K68" s="42"/>
      <c r="L68" s="42"/>
      <c r="M68" s="42"/>
      <c r="N68" s="42">
        <f t="shared" si="9"/>
        <v>107.47</v>
      </c>
      <c r="O68" s="42">
        <f t="shared" si="10"/>
        <v>107.47</v>
      </c>
      <c r="P68" s="42">
        <f t="shared" si="11"/>
        <v>107.47</v>
      </c>
      <c r="Q68" s="42">
        <f t="shared" si="12"/>
        <v>107.47</v>
      </c>
      <c r="R68" s="42">
        <f t="shared" si="12"/>
        <v>107.47</v>
      </c>
      <c r="S68" s="64">
        <f t="shared" si="13"/>
        <v>21.494</v>
      </c>
      <c r="T68" s="65">
        <f t="shared" si="14"/>
        <v>128.964</v>
      </c>
      <c r="U68" s="45">
        <v>148.31</v>
      </c>
    </row>
    <row r="69" spans="1:21" ht="36" customHeight="1" thickBot="1" x14ac:dyDescent="0.3">
      <c r="A69" s="63" t="s">
        <v>145</v>
      </c>
      <c r="B69" s="38" t="s">
        <v>45</v>
      </c>
      <c r="C69" s="39"/>
      <c r="D69" s="58" t="s">
        <v>146</v>
      </c>
      <c r="E69" s="41"/>
      <c r="F69" s="41"/>
      <c r="G69" s="42">
        <v>104.34</v>
      </c>
      <c r="H69" s="42">
        <v>104.34</v>
      </c>
      <c r="I69" s="42"/>
      <c r="J69" s="42"/>
      <c r="K69" s="42"/>
      <c r="L69" s="42"/>
      <c r="M69" s="42"/>
      <c r="N69" s="42">
        <f t="shared" si="9"/>
        <v>107.47</v>
      </c>
      <c r="O69" s="42">
        <f t="shared" si="10"/>
        <v>107.47</v>
      </c>
      <c r="P69" s="42">
        <f t="shared" si="11"/>
        <v>107.47</v>
      </c>
      <c r="Q69" s="42">
        <f t="shared" si="12"/>
        <v>107.47</v>
      </c>
      <c r="R69" s="42">
        <f t="shared" si="12"/>
        <v>107.47</v>
      </c>
      <c r="S69" s="64">
        <f>R69*20%</f>
        <v>21.494</v>
      </c>
      <c r="T69" s="65">
        <f>R69+S69</f>
        <v>128.964</v>
      </c>
      <c r="U69" s="45">
        <v>148.31</v>
      </c>
    </row>
    <row r="70" spans="1:21" ht="36" customHeight="1" thickBot="1" x14ac:dyDescent="0.3">
      <c r="A70" s="63" t="s">
        <v>147</v>
      </c>
      <c r="B70" s="38" t="s">
        <v>45</v>
      </c>
      <c r="C70" s="39"/>
      <c r="D70" s="58" t="s">
        <v>144</v>
      </c>
      <c r="E70" s="41"/>
      <c r="F70" s="41"/>
      <c r="G70" s="42">
        <v>104.34</v>
      </c>
      <c r="H70" s="42">
        <v>104.34</v>
      </c>
      <c r="I70" s="42"/>
      <c r="J70" s="42"/>
      <c r="K70" s="42"/>
      <c r="L70" s="42"/>
      <c r="M70" s="42"/>
      <c r="N70" s="42">
        <v>122.6</v>
      </c>
      <c r="O70" s="42">
        <v>122.6</v>
      </c>
      <c r="P70" s="42">
        <v>122.6</v>
      </c>
      <c r="Q70" s="42">
        <v>122.6</v>
      </c>
      <c r="R70" s="42">
        <v>122.6</v>
      </c>
      <c r="S70" s="64">
        <f t="shared" ref="S70:S71" si="15">R70*20%</f>
        <v>24.52</v>
      </c>
      <c r="T70" s="65">
        <f t="shared" ref="T70:T71" si="16">R70+S70</f>
        <v>147.12</v>
      </c>
      <c r="U70" s="45">
        <v>169.19</v>
      </c>
    </row>
    <row r="71" spans="1:21" ht="36.75" customHeight="1" thickBot="1" x14ac:dyDescent="0.3">
      <c r="A71" s="63" t="s">
        <v>148</v>
      </c>
      <c r="B71" s="38" t="s">
        <v>45</v>
      </c>
      <c r="C71" s="39"/>
      <c r="D71" s="58"/>
      <c r="E71" s="41"/>
      <c r="F71" s="41"/>
      <c r="G71" s="42">
        <v>110</v>
      </c>
      <c r="H71" s="42">
        <v>110</v>
      </c>
      <c r="I71" s="42"/>
      <c r="J71" s="42"/>
      <c r="K71" s="42"/>
      <c r="L71" s="42"/>
      <c r="M71" s="42"/>
      <c r="N71" s="42">
        <f t="shared" ref="N71:N75" si="17">ROUND(G71*1.03*1,2)</f>
        <v>113.3</v>
      </c>
      <c r="O71" s="42">
        <f t="shared" ref="O71:O75" si="18">ROUND(G71*1.03*1,2)</f>
        <v>113.3</v>
      </c>
      <c r="P71" s="42">
        <f t="shared" ref="P71:P75" si="19">ROUND(G71*1.03*1,2)</f>
        <v>113.3</v>
      </c>
      <c r="Q71" s="42">
        <f t="shared" ref="Q71:R75" si="20">ROUND(G71*1.03*1,2)</f>
        <v>113.3</v>
      </c>
      <c r="R71" s="42">
        <f t="shared" si="20"/>
        <v>113.3</v>
      </c>
      <c r="S71" s="64">
        <f t="shared" si="15"/>
        <v>22.66</v>
      </c>
      <c r="T71" s="65">
        <f t="shared" si="16"/>
        <v>135.96</v>
      </c>
      <c r="U71" s="45">
        <v>156.35</v>
      </c>
    </row>
    <row r="72" spans="1:21" ht="26.25" customHeight="1" thickBot="1" x14ac:dyDescent="0.3">
      <c r="A72" s="63" t="s">
        <v>149</v>
      </c>
      <c r="B72" s="38" t="s">
        <v>45</v>
      </c>
      <c r="C72" s="39"/>
      <c r="D72" s="58" t="s">
        <v>150</v>
      </c>
      <c r="E72" s="41"/>
      <c r="F72" s="41"/>
      <c r="G72" s="42">
        <v>115.88</v>
      </c>
      <c r="H72" s="42">
        <v>115.88</v>
      </c>
      <c r="I72" s="42"/>
      <c r="J72" s="42"/>
      <c r="K72" s="42"/>
      <c r="L72" s="42"/>
      <c r="M72" s="42"/>
      <c r="N72" s="42">
        <f t="shared" si="17"/>
        <v>119.36</v>
      </c>
      <c r="O72" s="42">
        <f t="shared" si="18"/>
        <v>119.36</v>
      </c>
      <c r="P72" s="42">
        <f t="shared" si="19"/>
        <v>119.36</v>
      </c>
      <c r="Q72" s="42">
        <f t="shared" si="20"/>
        <v>119.36</v>
      </c>
      <c r="R72" s="42">
        <f t="shared" si="20"/>
        <v>119.36</v>
      </c>
      <c r="S72" s="64">
        <f t="shared" si="13"/>
        <v>23.872</v>
      </c>
      <c r="T72" s="65">
        <f t="shared" si="14"/>
        <v>143.232</v>
      </c>
      <c r="U72" s="45">
        <v>164.72</v>
      </c>
    </row>
    <row r="73" spans="1:21" ht="26.25" customHeight="1" thickBot="1" x14ac:dyDescent="0.3">
      <c r="A73" s="63" t="s">
        <v>151</v>
      </c>
      <c r="B73" s="38" t="s">
        <v>45</v>
      </c>
      <c r="C73" s="39"/>
      <c r="D73" s="67" t="s">
        <v>152</v>
      </c>
      <c r="E73" s="41"/>
      <c r="F73" s="41"/>
      <c r="G73" s="42">
        <v>115.88</v>
      </c>
      <c r="H73" s="42">
        <v>115.88</v>
      </c>
      <c r="I73" s="42"/>
      <c r="J73" s="42"/>
      <c r="K73" s="42"/>
      <c r="L73" s="42"/>
      <c r="M73" s="42"/>
      <c r="N73" s="42">
        <f t="shared" si="17"/>
        <v>119.36</v>
      </c>
      <c r="O73" s="42">
        <f t="shared" si="18"/>
        <v>119.36</v>
      </c>
      <c r="P73" s="42">
        <f t="shared" si="19"/>
        <v>119.36</v>
      </c>
      <c r="Q73" s="42">
        <f t="shared" si="20"/>
        <v>119.36</v>
      </c>
      <c r="R73" s="42">
        <v>125</v>
      </c>
      <c r="S73" s="64">
        <f t="shared" si="13"/>
        <v>25</v>
      </c>
      <c r="T73" s="65">
        <f t="shared" si="14"/>
        <v>150</v>
      </c>
      <c r="U73" s="45">
        <v>172.5</v>
      </c>
    </row>
    <row r="74" spans="1:21" ht="36" customHeight="1" thickBot="1" x14ac:dyDescent="0.3">
      <c r="A74" s="63" t="s">
        <v>153</v>
      </c>
      <c r="B74" s="38" t="s">
        <v>45</v>
      </c>
      <c r="C74" s="39"/>
      <c r="D74" s="58" t="s">
        <v>154</v>
      </c>
      <c r="E74" s="41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64"/>
      <c r="T74" s="65"/>
      <c r="U74" s="45">
        <v>0</v>
      </c>
    </row>
    <row r="75" spans="1:21" ht="34.5" customHeight="1" thickBot="1" x14ac:dyDescent="0.3">
      <c r="A75" s="63" t="s">
        <v>155</v>
      </c>
      <c r="B75" s="38" t="s">
        <v>45</v>
      </c>
      <c r="C75" s="39"/>
      <c r="D75" s="58" t="s">
        <v>156</v>
      </c>
      <c r="E75" s="41"/>
      <c r="F75" s="41"/>
      <c r="G75" s="42">
        <v>117.21</v>
      </c>
      <c r="H75" s="42">
        <v>117.21</v>
      </c>
      <c r="I75" s="42"/>
      <c r="J75" s="42"/>
      <c r="K75" s="42"/>
      <c r="L75" s="42"/>
      <c r="M75" s="42"/>
      <c r="N75" s="42">
        <f t="shared" si="17"/>
        <v>120.73</v>
      </c>
      <c r="O75" s="42">
        <f t="shared" si="18"/>
        <v>120.73</v>
      </c>
      <c r="P75" s="42">
        <f t="shared" si="19"/>
        <v>120.73</v>
      </c>
      <c r="Q75" s="42">
        <f t="shared" si="20"/>
        <v>120.73</v>
      </c>
      <c r="R75" s="42">
        <f t="shared" si="20"/>
        <v>120.73</v>
      </c>
      <c r="S75" s="64">
        <f t="shared" si="13"/>
        <v>24.146000000000001</v>
      </c>
      <c r="T75" s="65">
        <f t="shared" si="14"/>
        <v>144.876</v>
      </c>
      <c r="U75" s="45">
        <v>166.61</v>
      </c>
    </row>
    <row r="76" spans="1:21" ht="37.5" customHeight="1" thickBot="1" x14ac:dyDescent="0.3">
      <c r="A76" s="63" t="s">
        <v>157</v>
      </c>
      <c r="B76" s="38" t="s">
        <v>45</v>
      </c>
      <c r="C76" s="39"/>
      <c r="D76" s="58" t="s">
        <v>156</v>
      </c>
      <c r="E76" s="41"/>
      <c r="F76" s="41"/>
      <c r="G76" s="42">
        <v>117.21</v>
      </c>
      <c r="H76" s="42">
        <v>117.21</v>
      </c>
      <c r="I76" s="42"/>
      <c r="J76" s="42"/>
      <c r="K76" s="42"/>
      <c r="L76" s="42"/>
      <c r="M76" s="42"/>
      <c r="N76" s="42">
        <v>160.91</v>
      </c>
      <c r="O76" s="42">
        <v>160.91</v>
      </c>
      <c r="P76" s="42">
        <v>160.91</v>
      </c>
      <c r="Q76" s="42">
        <v>160.91</v>
      </c>
      <c r="R76" s="42">
        <v>160.91</v>
      </c>
      <c r="S76" s="64">
        <f>R76*20%</f>
        <v>32.182000000000002</v>
      </c>
      <c r="T76" s="65">
        <f>R76+S76</f>
        <v>193.09199999999998</v>
      </c>
      <c r="U76" s="45">
        <v>222.06</v>
      </c>
    </row>
    <row r="77" spans="1:21" ht="39" customHeight="1" thickBot="1" x14ac:dyDescent="0.3">
      <c r="A77" s="63" t="s">
        <v>158</v>
      </c>
      <c r="B77" s="38" t="s">
        <v>45</v>
      </c>
      <c r="C77" s="68"/>
      <c r="D77" s="58" t="s">
        <v>159</v>
      </c>
      <c r="E77" s="59"/>
      <c r="F77" s="59"/>
      <c r="G77" s="42">
        <v>220.33</v>
      </c>
      <c r="H77" s="42">
        <v>220.33</v>
      </c>
      <c r="I77" s="42"/>
      <c r="J77" s="42"/>
      <c r="K77" s="42"/>
      <c r="L77" s="42"/>
      <c r="M77" s="42"/>
      <c r="N77" s="42">
        <f t="shared" ref="N77:N81" si="21">ROUND(G77*1.03*1,2)</f>
        <v>226.94</v>
      </c>
      <c r="O77" s="42">
        <f t="shared" ref="O77:O81" si="22">ROUND(G77*1.03*1,2)</f>
        <v>226.94</v>
      </c>
      <c r="P77" s="42">
        <f t="shared" ref="P77:P81" si="23">ROUND(G77*1.03*1,2)</f>
        <v>226.94</v>
      </c>
      <c r="Q77" s="42">
        <f t="shared" ref="Q77:R81" si="24">ROUND(G77*1.03*1,2)</f>
        <v>226.94</v>
      </c>
      <c r="R77" s="42">
        <f t="shared" si="24"/>
        <v>226.94</v>
      </c>
      <c r="S77" s="69">
        <f>R77*20%</f>
        <v>45.388000000000005</v>
      </c>
      <c r="T77" s="70">
        <f>R77+S77</f>
        <v>272.32799999999997</v>
      </c>
      <c r="U77" s="45">
        <v>313.18</v>
      </c>
    </row>
    <row r="78" spans="1:21" ht="26.25" hidden="1" customHeight="1" x14ac:dyDescent="0.25">
      <c r="A78" s="63" t="s">
        <v>151</v>
      </c>
      <c r="B78" s="38" t="s">
        <v>45</v>
      </c>
      <c r="C78" s="39"/>
      <c r="D78" s="58" t="s">
        <v>160</v>
      </c>
      <c r="E78" s="41"/>
      <c r="F78" s="41"/>
      <c r="G78" s="42"/>
      <c r="H78" s="42"/>
      <c r="I78" s="42"/>
      <c r="J78" s="42"/>
      <c r="K78" s="42"/>
      <c r="L78" s="42"/>
      <c r="M78" s="42"/>
      <c r="N78" s="42">
        <f t="shared" si="21"/>
        <v>0</v>
      </c>
      <c r="O78" s="42">
        <f t="shared" si="22"/>
        <v>0</v>
      </c>
      <c r="P78" s="42">
        <f t="shared" si="23"/>
        <v>0</v>
      </c>
      <c r="Q78" s="42">
        <f t="shared" si="24"/>
        <v>0</v>
      </c>
      <c r="R78" s="42">
        <f t="shared" si="24"/>
        <v>0</v>
      </c>
      <c r="S78" s="64">
        <f t="shared" ref="S78" si="25">R78*20%</f>
        <v>0</v>
      </c>
      <c r="T78" s="65">
        <f t="shared" ref="T78" si="26">R78+S78</f>
        <v>0</v>
      </c>
      <c r="U78" s="45">
        <v>0</v>
      </c>
    </row>
    <row r="79" spans="1:21" ht="34.5" customHeight="1" thickBot="1" x14ac:dyDescent="0.3">
      <c r="A79" s="63" t="s">
        <v>161</v>
      </c>
      <c r="B79" s="38" t="s">
        <v>45</v>
      </c>
      <c r="C79" s="39"/>
      <c r="D79" s="58" t="s">
        <v>162</v>
      </c>
      <c r="E79" s="41"/>
      <c r="F79" s="41"/>
      <c r="G79" s="42">
        <v>135.88999999999999</v>
      </c>
      <c r="H79" s="42">
        <v>135.88999999999999</v>
      </c>
      <c r="I79" s="42"/>
      <c r="J79" s="42"/>
      <c r="K79" s="42"/>
      <c r="L79" s="42"/>
      <c r="M79" s="42"/>
      <c r="N79" s="42">
        <f t="shared" si="21"/>
        <v>139.97</v>
      </c>
      <c r="O79" s="42">
        <f t="shared" si="22"/>
        <v>139.97</v>
      </c>
      <c r="P79" s="42">
        <f t="shared" si="23"/>
        <v>139.97</v>
      </c>
      <c r="Q79" s="42">
        <f t="shared" si="24"/>
        <v>139.97</v>
      </c>
      <c r="R79" s="42">
        <f t="shared" si="24"/>
        <v>139.97</v>
      </c>
      <c r="S79" s="64">
        <f t="shared" si="13"/>
        <v>27.994</v>
      </c>
      <c r="T79" s="65">
        <f t="shared" si="14"/>
        <v>167.964</v>
      </c>
      <c r="U79" s="45">
        <v>193.16</v>
      </c>
    </row>
    <row r="80" spans="1:21" ht="42" customHeight="1" thickBot="1" x14ac:dyDescent="0.3">
      <c r="A80" s="63" t="s">
        <v>163</v>
      </c>
      <c r="B80" s="38" t="s">
        <v>45</v>
      </c>
      <c r="C80" s="68"/>
      <c r="D80" s="58" t="s">
        <v>164</v>
      </c>
      <c r="E80" s="59"/>
      <c r="F80" s="59"/>
      <c r="G80" s="42">
        <v>140.97999999999999</v>
      </c>
      <c r="H80" s="42">
        <v>140.97999999999999</v>
      </c>
      <c r="I80" s="42"/>
      <c r="J80" s="42"/>
      <c r="K80" s="42"/>
      <c r="L80" s="42"/>
      <c r="M80" s="42"/>
      <c r="N80" s="42">
        <f t="shared" si="21"/>
        <v>145.21</v>
      </c>
      <c r="O80" s="42">
        <f t="shared" si="22"/>
        <v>145.21</v>
      </c>
      <c r="P80" s="42">
        <f t="shared" si="23"/>
        <v>145.21</v>
      </c>
      <c r="Q80" s="42">
        <f t="shared" si="24"/>
        <v>145.21</v>
      </c>
      <c r="R80" s="42">
        <f t="shared" si="24"/>
        <v>145.21</v>
      </c>
      <c r="S80" s="69">
        <f t="shared" si="13"/>
        <v>29.042000000000002</v>
      </c>
      <c r="T80" s="70">
        <f t="shared" si="14"/>
        <v>174.25200000000001</v>
      </c>
      <c r="U80" s="45">
        <v>200.39</v>
      </c>
    </row>
    <row r="81" spans="1:21" ht="33.75" customHeight="1" thickBot="1" x14ac:dyDescent="0.3">
      <c r="A81" s="63" t="s">
        <v>165</v>
      </c>
      <c r="B81" s="38" t="s">
        <v>45</v>
      </c>
      <c r="C81" s="68"/>
      <c r="D81" s="58" t="s">
        <v>159</v>
      </c>
      <c r="E81" s="59"/>
      <c r="F81" s="59"/>
      <c r="G81" s="42">
        <v>220.33</v>
      </c>
      <c r="H81" s="42">
        <v>220.33</v>
      </c>
      <c r="I81" s="42"/>
      <c r="J81" s="42"/>
      <c r="K81" s="42"/>
      <c r="L81" s="42"/>
      <c r="M81" s="42"/>
      <c r="N81" s="42">
        <f t="shared" si="21"/>
        <v>226.94</v>
      </c>
      <c r="O81" s="42">
        <f t="shared" si="22"/>
        <v>226.94</v>
      </c>
      <c r="P81" s="42">
        <f t="shared" si="23"/>
        <v>226.94</v>
      </c>
      <c r="Q81" s="42">
        <f t="shared" si="24"/>
        <v>226.94</v>
      </c>
      <c r="R81" s="42">
        <f t="shared" si="24"/>
        <v>226.94</v>
      </c>
      <c r="S81" s="69">
        <f t="shared" si="13"/>
        <v>45.388000000000005</v>
      </c>
      <c r="T81" s="70">
        <f t="shared" si="14"/>
        <v>272.32799999999997</v>
      </c>
      <c r="U81" s="45">
        <v>313.18</v>
      </c>
    </row>
    <row r="82" spans="1:21" ht="34.5" customHeight="1" thickBot="1" x14ac:dyDescent="0.3">
      <c r="A82" s="63" t="s">
        <v>166</v>
      </c>
      <c r="B82" s="38" t="s">
        <v>45</v>
      </c>
      <c r="C82" s="68"/>
      <c r="D82" s="58" t="s">
        <v>159</v>
      </c>
      <c r="E82" s="59"/>
      <c r="F82" s="59"/>
      <c r="G82" s="42">
        <v>220.33</v>
      </c>
      <c r="H82" s="42">
        <v>220.33</v>
      </c>
      <c r="I82" s="42"/>
      <c r="J82" s="42"/>
      <c r="K82" s="42"/>
      <c r="L82" s="42">
        <v>226.94</v>
      </c>
      <c r="M82" s="42"/>
      <c r="N82" s="42">
        <v>289</v>
      </c>
      <c r="O82" s="42">
        <v>289</v>
      </c>
      <c r="P82" s="42">
        <v>289</v>
      </c>
      <c r="Q82" s="42">
        <v>289</v>
      </c>
      <c r="R82" s="42">
        <v>289</v>
      </c>
      <c r="S82" s="69">
        <f t="shared" si="13"/>
        <v>57.800000000000004</v>
      </c>
      <c r="T82" s="70">
        <f t="shared" si="14"/>
        <v>346.8</v>
      </c>
      <c r="U82" s="45">
        <v>398.82</v>
      </c>
    </row>
    <row r="83" spans="1:21" ht="26.25" customHeight="1" thickBot="1" x14ac:dyDescent="0.3">
      <c r="A83" s="63"/>
      <c r="B83" s="38"/>
      <c r="C83" s="68"/>
      <c r="D83" s="58"/>
      <c r="E83" s="59"/>
      <c r="F83" s="59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69"/>
      <c r="T83" s="70"/>
      <c r="U83" s="45">
        <v>0</v>
      </c>
    </row>
    <row r="84" spans="1:21" ht="81" customHeight="1" thickBot="1" x14ac:dyDescent="0.3">
      <c r="A84" s="63" t="s">
        <v>167</v>
      </c>
      <c r="B84" s="38" t="s">
        <v>168</v>
      </c>
      <c r="C84" s="71"/>
      <c r="D84" s="72" t="s">
        <v>169</v>
      </c>
      <c r="E84" s="59"/>
      <c r="F84" s="59"/>
      <c r="G84" s="42">
        <v>178.55</v>
      </c>
      <c r="H84" s="42">
        <v>178.55</v>
      </c>
      <c r="I84" s="42"/>
      <c r="J84" s="42"/>
      <c r="K84" s="42"/>
      <c r="L84" s="42"/>
      <c r="M84" s="42"/>
      <c r="N84" s="42">
        <f>ROUND(G84*1.03*1,2)</f>
        <v>183.91</v>
      </c>
      <c r="O84" s="42">
        <f>ROUND(G84*1.03*1,2)</f>
        <v>183.91</v>
      </c>
      <c r="P84" s="42">
        <f>ROUND(G84*1.03*1,2)</f>
        <v>183.91</v>
      </c>
      <c r="Q84" s="42">
        <f>ROUND(G84*1.03*1,2)</f>
        <v>183.91</v>
      </c>
      <c r="R84" s="42">
        <v>196.19</v>
      </c>
      <c r="S84" s="69">
        <f>R84*20%</f>
        <v>39.238</v>
      </c>
      <c r="T84" s="70">
        <f>R84+S84</f>
        <v>235.428</v>
      </c>
      <c r="U84" s="45">
        <v>270.74</v>
      </c>
    </row>
    <row r="85" spans="1:21" ht="46.5" customHeight="1" thickBot="1" x14ac:dyDescent="0.3">
      <c r="A85" s="63" t="s">
        <v>170</v>
      </c>
      <c r="B85" s="38" t="s">
        <v>168</v>
      </c>
      <c r="C85" s="71"/>
      <c r="D85" s="72" t="s">
        <v>171</v>
      </c>
      <c r="E85" s="59"/>
      <c r="F85" s="59"/>
      <c r="G85" s="42">
        <v>279.64999999999998</v>
      </c>
      <c r="H85" s="42">
        <v>279.64999999999998</v>
      </c>
      <c r="I85" s="42"/>
      <c r="J85" s="42"/>
      <c r="K85" s="42"/>
      <c r="L85" s="42"/>
      <c r="M85" s="42"/>
      <c r="N85" s="42">
        <f>ROUND(G85*1.03*1,2)</f>
        <v>288.04000000000002</v>
      </c>
      <c r="O85" s="42">
        <f>ROUND(G85*1.03*1,2)</f>
        <v>288.04000000000002</v>
      </c>
      <c r="P85" s="42">
        <f>ROUND(G85*1.03*1,2)</f>
        <v>288.04000000000002</v>
      </c>
      <c r="Q85" s="42">
        <f>ROUND(G85*1.03*1,2)</f>
        <v>288.04000000000002</v>
      </c>
      <c r="R85" s="42">
        <f>ROUND(H85*1.03*1,2)</f>
        <v>288.04000000000002</v>
      </c>
      <c r="S85" s="69">
        <f>R85*20%</f>
        <v>57.608000000000004</v>
      </c>
      <c r="T85" s="70">
        <f>R85+S85</f>
        <v>345.64800000000002</v>
      </c>
      <c r="U85" s="45">
        <v>397.5</v>
      </c>
    </row>
    <row r="86" spans="1:21" ht="13.5" customHeight="1" thickBot="1" x14ac:dyDescent="0.3">
      <c r="A86" s="63"/>
      <c r="B86" s="40"/>
      <c r="C86" s="71"/>
      <c r="D86" s="72"/>
      <c r="E86" s="59"/>
      <c r="F86" s="59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69"/>
      <c r="T86" s="70"/>
      <c r="U86" s="45">
        <v>0</v>
      </c>
    </row>
    <row r="87" spans="1:21" ht="36.75" customHeight="1" thickBot="1" x14ac:dyDescent="0.3">
      <c r="A87" s="46" t="s">
        <v>172</v>
      </c>
      <c r="B87" s="40" t="s">
        <v>173</v>
      </c>
      <c r="C87" s="39"/>
      <c r="D87" s="40" t="s">
        <v>174</v>
      </c>
      <c r="E87" s="41"/>
      <c r="F87" s="41"/>
      <c r="G87" s="42">
        <v>21.25</v>
      </c>
      <c r="H87" s="42">
        <v>21.25</v>
      </c>
      <c r="I87" s="42"/>
      <c r="J87" s="42"/>
      <c r="K87" s="42"/>
      <c r="L87" s="42"/>
      <c r="M87" s="42"/>
      <c r="N87" s="42">
        <f t="shared" ref="N87:N94" si="27">ROUND(G87*1.03*1,2)</f>
        <v>21.89</v>
      </c>
      <c r="O87" s="42">
        <f t="shared" ref="O87:O94" si="28">ROUND(G87*1.03*1,2)</f>
        <v>21.89</v>
      </c>
      <c r="P87" s="42">
        <f t="shared" ref="P87:P94" si="29">ROUND(G87*1.03*1,2)</f>
        <v>21.89</v>
      </c>
      <c r="Q87" s="42">
        <f t="shared" ref="Q87:R94" si="30">ROUND(G87*1.03*1,2)</f>
        <v>21.89</v>
      </c>
      <c r="R87" s="42">
        <f t="shared" si="30"/>
        <v>21.89</v>
      </c>
      <c r="S87" s="43">
        <f t="shared" ref="S87:S94" si="31">R87*20%</f>
        <v>4.3780000000000001</v>
      </c>
      <c r="T87" s="44">
        <f t="shared" ref="T87:T94" si="32">R87+S87</f>
        <v>26.268000000000001</v>
      </c>
      <c r="U87" s="45">
        <v>30.21</v>
      </c>
    </row>
    <row r="88" spans="1:21" ht="33.75" customHeight="1" thickBot="1" x14ac:dyDescent="0.3">
      <c r="A88" s="46" t="s">
        <v>175</v>
      </c>
      <c r="B88" s="40" t="s">
        <v>176</v>
      </c>
      <c r="C88" s="39"/>
      <c r="D88" s="40" t="s">
        <v>174</v>
      </c>
      <c r="E88" s="41"/>
      <c r="F88" s="41"/>
      <c r="G88" s="42">
        <v>21.89</v>
      </c>
      <c r="H88" s="42">
        <v>21.89</v>
      </c>
      <c r="I88" s="42"/>
      <c r="J88" s="42"/>
      <c r="K88" s="42"/>
      <c r="L88" s="42"/>
      <c r="M88" s="42"/>
      <c r="N88" s="42">
        <f t="shared" si="27"/>
        <v>22.55</v>
      </c>
      <c r="O88" s="42">
        <f t="shared" si="28"/>
        <v>22.55</v>
      </c>
      <c r="P88" s="42">
        <f t="shared" si="29"/>
        <v>22.55</v>
      </c>
      <c r="Q88" s="42">
        <f t="shared" si="30"/>
        <v>22.55</v>
      </c>
      <c r="R88" s="42">
        <f t="shared" si="30"/>
        <v>22.55</v>
      </c>
      <c r="S88" s="43">
        <f t="shared" si="31"/>
        <v>4.5100000000000007</v>
      </c>
      <c r="T88" s="44">
        <f t="shared" si="32"/>
        <v>27.060000000000002</v>
      </c>
      <c r="U88" s="45">
        <v>31.12</v>
      </c>
    </row>
    <row r="89" spans="1:21" ht="36.75" customHeight="1" thickBot="1" x14ac:dyDescent="0.3">
      <c r="A89" s="46" t="s">
        <v>177</v>
      </c>
      <c r="B89" s="40" t="s">
        <v>178</v>
      </c>
      <c r="C89" s="39"/>
      <c r="D89" s="40" t="s">
        <v>179</v>
      </c>
      <c r="E89" s="41"/>
      <c r="F89" s="41"/>
      <c r="G89" s="42">
        <v>40.520000000000003</v>
      </c>
      <c r="H89" s="42">
        <v>40.520000000000003</v>
      </c>
      <c r="I89" s="42"/>
      <c r="J89" s="42"/>
      <c r="K89" s="42"/>
      <c r="L89" s="42"/>
      <c r="M89" s="42"/>
      <c r="N89" s="42">
        <f t="shared" si="27"/>
        <v>41.74</v>
      </c>
      <c r="O89" s="42">
        <f t="shared" si="28"/>
        <v>41.74</v>
      </c>
      <c r="P89" s="42">
        <f t="shared" si="29"/>
        <v>41.74</v>
      </c>
      <c r="Q89" s="42">
        <f t="shared" si="30"/>
        <v>41.74</v>
      </c>
      <c r="R89" s="42">
        <f t="shared" si="30"/>
        <v>41.74</v>
      </c>
      <c r="S89" s="43">
        <f t="shared" si="31"/>
        <v>8.3480000000000008</v>
      </c>
      <c r="T89" s="44">
        <f t="shared" si="32"/>
        <v>50.088000000000001</v>
      </c>
      <c r="U89" s="45">
        <v>57.6</v>
      </c>
    </row>
    <row r="90" spans="1:21" ht="38.25" customHeight="1" thickBot="1" x14ac:dyDescent="0.3">
      <c r="A90" s="46" t="s">
        <v>180</v>
      </c>
      <c r="B90" s="40" t="s">
        <v>181</v>
      </c>
      <c r="C90" s="39"/>
      <c r="D90" s="40" t="s">
        <v>182</v>
      </c>
      <c r="E90" s="41"/>
      <c r="F90" s="41"/>
      <c r="G90" s="42">
        <v>42</v>
      </c>
      <c r="H90" s="42">
        <v>42</v>
      </c>
      <c r="I90" s="42"/>
      <c r="J90" s="42"/>
      <c r="K90" s="42"/>
      <c r="L90" s="42"/>
      <c r="M90" s="42"/>
      <c r="N90" s="42">
        <f t="shared" si="27"/>
        <v>43.26</v>
      </c>
      <c r="O90" s="42">
        <f t="shared" si="28"/>
        <v>43.26</v>
      </c>
      <c r="P90" s="42">
        <f t="shared" si="29"/>
        <v>43.26</v>
      </c>
      <c r="Q90" s="42">
        <f t="shared" si="30"/>
        <v>43.26</v>
      </c>
      <c r="R90" s="42">
        <f t="shared" si="30"/>
        <v>43.26</v>
      </c>
      <c r="S90" s="43">
        <f t="shared" si="31"/>
        <v>8.6519999999999992</v>
      </c>
      <c r="T90" s="44">
        <f t="shared" si="32"/>
        <v>51.911999999999999</v>
      </c>
      <c r="U90" s="45">
        <v>59.7</v>
      </c>
    </row>
    <row r="91" spans="1:21" ht="42.75" customHeight="1" thickBot="1" x14ac:dyDescent="0.3">
      <c r="A91" s="46" t="s">
        <v>183</v>
      </c>
      <c r="B91" s="38" t="s">
        <v>184</v>
      </c>
      <c r="C91" s="39"/>
      <c r="D91" s="40" t="s">
        <v>174</v>
      </c>
      <c r="E91" s="41"/>
      <c r="F91" s="41"/>
      <c r="G91" s="42">
        <v>23.77</v>
      </c>
      <c r="H91" s="42">
        <v>23.77</v>
      </c>
      <c r="I91" s="42"/>
      <c r="J91" s="42"/>
      <c r="K91" s="42"/>
      <c r="L91" s="42"/>
      <c r="M91" s="42"/>
      <c r="N91" s="42">
        <f t="shared" si="27"/>
        <v>24.48</v>
      </c>
      <c r="O91" s="42">
        <f t="shared" si="28"/>
        <v>24.48</v>
      </c>
      <c r="P91" s="42">
        <f t="shared" si="29"/>
        <v>24.48</v>
      </c>
      <c r="Q91" s="42">
        <f t="shared" si="30"/>
        <v>24.48</v>
      </c>
      <c r="R91" s="42">
        <f t="shared" si="30"/>
        <v>24.48</v>
      </c>
      <c r="S91" s="43">
        <f t="shared" si="31"/>
        <v>4.8960000000000008</v>
      </c>
      <c r="T91" s="44">
        <f t="shared" si="32"/>
        <v>29.376000000000001</v>
      </c>
      <c r="U91" s="45">
        <v>33.78</v>
      </c>
    </row>
    <row r="92" spans="1:21" ht="53.25" customHeight="1" thickBot="1" x14ac:dyDescent="0.3">
      <c r="A92" s="46" t="s">
        <v>185</v>
      </c>
      <c r="B92" s="38" t="s">
        <v>186</v>
      </c>
      <c r="C92" s="39"/>
      <c r="D92" s="73" t="s">
        <v>174</v>
      </c>
      <c r="E92" s="41"/>
      <c r="F92" s="41"/>
      <c r="G92" s="42">
        <v>24.21</v>
      </c>
      <c r="H92" s="42">
        <v>24.21</v>
      </c>
      <c r="I92" s="42"/>
      <c r="J92" s="42"/>
      <c r="K92" s="42"/>
      <c r="L92" s="42"/>
      <c r="M92" s="42"/>
      <c r="N92" s="42">
        <f t="shared" si="27"/>
        <v>24.94</v>
      </c>
      <c r="O92" s="42">
        <f t="shared" si="28"/>
        <v>24.94</v>
      </c>
      <c r="P92" s="42">
        <f t="shared" si="29"/>
        <v>24.94</v>
      </c>
      <c r="Q92" s="42">
        <f t="shared" si="30"/>
        <v>24.94</v>
      </c>
      <c r="R92" s="42">
        <f t="shared" si="30"/>
        <v>24.94</v>
      </c>
      <c r="S92" s="43">
        <f t="shared" si="31"/>
        <v>4.9880000000000004</v>
      </c>
      <c r="T92" s="44">
        <f t="shared" si="32"/>
        <v>29.928000000000001</v>
      </c>
      <c r="U92" s="45">
        <v>34.42</v>
      </c>
    </row>
    <row r="93" spans="1:21" ht="55.5" customHeight="1" thickBot="1" x14ac:dyDescent="0.3">
      <c r="A93" s="46" t="s">
        <v>187</v>
      </c>
      <c r="B93" s="38" t="s">
        <v>188</v>
      </c>
      <c r="C93" s="39"/>
      <c r="D93" s="73" t="s">
        <v>179</v>
      </c>
      <c r="E93" s="41"/>
      <c r="F93" s="41"/>
      <c r="G93" s="42">
        <v>76.91</v>
      </c>
      <c r="H93" s="42">
        <v>76.91</v>
      </c>
      <c r="I93" s="42"/>
      <c r="J93" s="42"/>
      <c r="K93" s="42"/>
      <c r="L93" s="42"/>
      <c r="M93" s="42"/>
      <c r="N93" s="42">
        <f t="shared" si="27"/>
        <v>79.22</v>
      </c>
      <c r="O93" s="42">
        <f t="shared" si="28"/>
        <v>79.22</v>
      </c>
      <c r="P93" s="42">
        <f t="shared" si="29"/>
        <v>79.22</v>
      </c>
      <c r="Q93" s="42">
        <f t="shared" si="30"/>
        <v>79.22</v>
      </c>
      <c r="R93" s="42">
        <f t="shared" si="30"/>
        <v>79.22</v>
      </c>
      <c r="S93" s="43">
        <f t="shared" si="31"/>
        <v>15.844000000000001</v>
      </c>
      <c r="T93" s="44">
        <f t="shared" si="32"/>
        <v>95.063999999999993</v>
      </c>
      <c r="U93" s="45">
        <v>109.32</v>
      </c>
    </row>
    <row r="94" spans="1:21" ht="56.25" customHeight="1" thickBot="1" x14ac:dyDescent="0.3">
      <c r="A94" s="46" t="s">
        <v>189</v>
      </c>
      <c r="B94" s="38" t="s">
        <v>190</v>
      </c>
      <c r="C94" s="60"/>
      <c r="D94" s="73" t="s">
        <v>182</v>
      </c>
      <c r="E94" s="41"/>
      <c r="F94" s="41"/>
      <c r="G94" s="42">
        <v>79.89</v>
      </c>
      <c r="H94" s="42">
        <v>79.89</v>
      </c>
      <c r="I94" s="42"/>
      <c r="J94" s="42"/>
      <c r="K94" s="42"/>
      <c r="L94" s="42"/>
      <c r="M94" s="42"/>
      <c r="N94" s="42">
        <f t="shared" si="27"/>
        <v>82.29</v>
      </c>
      <c r="O94" s="42">
        <f t="shared" si="28"/>
        <v>82.29</v>
      </c>
      <c r="P94" s="42">
        <f t="shared" si="29"/>
        <v>82.29</v>
      </c>
      <c r="Q94" s="42">
        <f t="shared" si="30"/>
        <v>82.29</v>
      </c>
      <c r="R94" s="42">
        <f t="shared" si="30"/>
        <v>82.29</v>
      </c>
      <c r="S94" s="64">
        <f t="shared" si="31"/>
        <v>16.458000000000002</v>
      </c>
      <c r="T94" s="65">
        <f t="shared" si="32"/>
        <v>98.748000000000005</v>
      </c>
      <c r="U94" s="45">
        <v>113.56</v>
      </c>
    </row>
    <row r="95" spans="1:21" ht="9" customHeight="1" thickBot="1" x14ac:dyDescent="0.3">
      <c r="A95" s="63"/>
      <c r="B95" s="40"/>
      <c r="C95" s="60"/>
      <c r="D95" s="58"/>
      <c r="E95" s="41"/>
      <c r="F95" s="41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64"/>
      <c r="T95" s="65"/>
      <c r="U95" s="45">
        <v>0</v>
      </c>
    </row>
    <row r="96" spans="1:21" ht="43.5" customHeight="1" thickBot="1" x14ac:dyDescent="0.3">
      <c r="A96" s="63" t="s">
        <v>191</v>
      </c>
      <c r="B96" s="38" t="s">
        <v>192</v>
      </c>
      <c r="C96" s="39"/>
      <c r="D96" s="58" t="s">
        <v>193</v>
      </c>
      <c r="E96" s="47"/>
      <c r="F96" s="41"/>
      <c r="G96" s="42">
        <v>97.29</v>
      </c>
      <c r="H96" s="42">
        <v>97.29</v>
      </c>
      <c r="I96" s="42"/>
      <c r="J96" s="42"/>
      <c r="K96" s="42"/>
      <c r="L96" s="42"/>
      <c r="M96" s="42"/>
      <c r="N96" s="42">
        <f>ROUND(G96*1.03*1,2)</f>
        <v>100.21</v>
      </c>
      <c r="O96" s="42">
        <f>ROUND(G96*1.03*1,2)</f>
        <v>100.21</v>
      </c>
      <c r="P96" s="42">
        <f>ROUND(G96*1.03*1,2)</f>
        <v>100.21</v>
      </c>
      <c r="Q96" s="42">
        <f>ROUND(G96*1.03*1,2)</f>
        <v>100.21</v>
      </c>
      <c r="R96" s="42">
        <f>ROUND(H96*1.03*1,2)</f>
        <v>100.21</v>
      </c>
      <c r="S96" s="64">
        <f>R96*20%</f>
        <v>20.042000000000002</v>
      </c>
      <c r="T96" s="65">
        <f>R96+S96</f>
        <v>120.252</v>
      </c>
      <c r="U96" s="45">
        <v>138.29</v>
      </c>
    </row>
    <row r="97" spans="1:21" ht="41.25" customHeight="1" thickBot="1" x14ac:dyDescent="0.3">
      <c r="A97" s="63" t="s">
        <v>194</v>
      </c>
      <c r="B97" s="38" t="s">
        <v>195</v>
      </c>
      <c r="C97" s="39"/>
      <c r="D97" s="58" t="s">
        <v>196</v>
      </c>
      <c r="E97" s="47"/>
      <c r="F97" s="41"/>
      <c r="G97" s="42">
        <v>126.21</v>
      </c>
      <c r="H97" s="42">
        <v>126.21</v>
      </c>
      <c r="I97" s="42"/>
      <c r="J97" s="42"/>
      <c r="K97" s="42"/>
      <c r="L97" s="42"/>
      <c r="M97" s="42"/>
      <c r="N97" s="42">
        <f>ROUND(G97*1.03*1,2)</f>
        <v>130</v>
      </c>
      <c r="O97" s="42">
        <f>ROUND(G97*1.03*1,2)</f>
        <v>130</v>
      </c>
      <c r="P97" s="42">
        <f>ROUND(G97*1.03*1,2)</f>
        <v>130</v>
      </c>
      <c r="Q97" s="42">
        <f>ROUND(G97*1.03*1,2)</f>
        <v>130</v>
      </c>
      <c r="R97" s="42">
        <f>ROUND(H97*1.03*1,2)</f>
        <v>130</v>
      </c>
      <c r="S97" s="64">
        <f>R97*20%</f>
        <v>26</v>
      </c>
      <c r="T97" s="65">
        <f>R97+S97</f>
        <v>156</v>
      </c>
      <c r="U97" s="45">
        <v>179.4</v>
      </c>
    </row>
    <row r="98" spans="1:21" ht="26.25" customHeight="1" thickBot="1" x14ac:dyDescent="0.3">
      <c r="A98" s="74" t="s">
        <v>197</v>
      </c>
      <c r="B98" s="38" t="s">
        <v>45</v>
      </c>
      <c r="C98" s="39"/>
      <c r="D98" s="58" t="s">
        <v>198</v>
      </c>
      <c r="E98" s="41"/>
      <c r="F98" s="41"/>
      <c r="G98" s="42">
        <v>23.79</v>
      </c>
      <c r="H98" s="42">
        <v>23.79</v>
      </c>
      <c r="I98" s="42"/>
      <c r="J98" s="42"/>
      <c r="K98" s="42"/>
      <c r="L98" s="42"/>
      <c r="M98" s="42"/>
      <c r="N98" s="42">
        <v>26.35</v>
      </c>
      <c r="O98" s="42">
        <v>26.35</v>
      </c>
      <c r="P98" s="42">
        <v>26.35</v>
      </c>
      <c r="Q98" s="42">
        <v>26.35</v>
      </c>
      <c r="R98" s="42">
        <v>26.35</v>
      </c>
      <c r="S98" s="43">
        <f t="shared" ref="S98:S162" si="33">R98*20%</f>
        <v>5.2700000000000005</v>
      </c>
      <c r="T98" s="75">
        <f t="shared" ref="T98:T162" si="34">R98+S98</f>
        <v>31.62</v>
      </c>
      <c r="U98" s="45">
        <v>36.36</v>
      </c>
    </row>
    <row r="99" spans="1:21" ht="26.25" customHeight="1" thickBot="1" x14ac:dyDescent="0.3">
      <c r="A99" s="63" t="s">
        <v>199</v>
      </c>
      <c r="B99" s="38" t="s">
        <v>45</v>
      </c>
      <c r="C99" s="39"/>
      <c r="D99" s="58" t="s">
        <v>200</v>
      </c>
      <c r="E99" s="41"/>
      <c r="F99" s="41"/>
      <c r="G99" s="42">
        <v>36.94</v>
      </c>
      <c r="H99" s="42">
        <v>36.94</v>
      </c>
      <c r="I99" s="42"/>
      <c r="J99" s="42"/>
      <c r="K99" s="42"/>
      <c r="L99" s="42"/>
      <c r="M99" s="42"/>
      <c r="N99" s="42">
        <f t="shared" ref="N99:N113" si="35">ROUND(G99*1.03*1,2)</f>
        <v>38.049999999999997</v>
      </c>
      <c r="O99" s="42">
        <f t="shared" ref="O99:O113" si="36">ROUND(G99*1.03*1,2)</f>
        <v>38.049999999999997</v>
      </c>
      <c r="P99" s="42">
        <f t="shared" ref="P99:P113" si="37">ROUND(G99*1.03*1,2)</f>
        <v>38.049999999999997</v>
      </c>
      <c r="Q99" s="42">
        <f t="shared" ref="Q99:R113" si="38">ROUND(G99*1.03*1,2)</f>
        <v>38.049999999999997</v>
      </c>
      <c r="R99" s="42">
        <f t="shared" si="38"/>
        <v>38.049999999999997</v>
      </c>
      <c r="S99" s="64">
        <f t="shared" si="33"/>
        <v>7.6099999999999994</v>
      </c>
      <c r="T99" s="65">
        <f t="shared" si="34"/>
        <v>45.66</v>
      </c>
      <c r="U99" s="45">
        <v>52.51</v>
      </c>
    </row>
    <row r="100" spans="1:21" ht="26.25" customHeight="1" thickBot="1" x14ac:dyDescent="0.3">
      <c r="A100" s="63" t="s">
        <v>201</v>
      </c>
      <c r="B100" s="40" t="s">
        <v>202</v>
      </c>
      <c r="C100" s="39"/>
      <c r="D100" s="58" t="s">
        <v>203</v>
      </c>
      <c r="E100" s="41"/>
      <c r="F100" s="41"/>
      <c r="G100" s="42">
        <v>42.58</v>
      </c>
      <c r="H100" s="42">
        <v>42.58</v>
      </c>
      <c r="I100" s="42"/>
      <c r="J100" s="42"/>
      <c r="K100" s="42"/>
      <c r="L100" s="42"/>
      <c r="M100" s="42"/>
      <c r="N100" s="42">
        <f t="shared" si="35"/>
        <v>43.86</v>
      </c>
      <c r="O100" s="42">
        <f t="shared" si="36"/>
        <v>43.86</v>
      </c>
      <c r="P100" s="42">
        <f t="shared" si="37"/>
        <v>43.86</v>
      </c>
      <c r="Q100" s="42">
        <f t="shared" si="38"/>
        <v>43.86</v>
      </c>
      <c r="R100" s="42">
        <f t="shared" si="38"/>
        <v>43.86</v>
      </c>
      <c r="S100" s="64">
        <f t="shared" si="33"/>
        <v>8.7720000000000002</v>
      </c>
      <c r="T100" s="65">
        <f t="shared" si="34"/>
        <v>52.631999999999998</v>
      </c>
      <c r="U100" s="45">
        <v>60.53</v>
      </c>
    </row>
    <row r="101" spans="1:21" ht="26.25" customHeight="1" thickBot="1" x14ac:dyDescent="0.3">
      <c r="A101" s="63" t="s">
        <v>204</v>
      </c>
      <c r="B101" s="38" t="s">
        <v>45</v>
      </c>
      <c r="C101" s="51"/>
      <c r="D101" s="72" t="s">
        <v>205</v>
      </c>
      <c r="E101" s="53"/>
      <c r="F101" s="54"/>
      <c r="G101" s="42">
        <v>56.26</v>
      </c>
      <c r="H101" s="42">
        <v>56.26</v>
      </c>
      <c r="I101" s="42"/>
      <c r="J101" s="42"/>
      <c r="K101" s="42"/>
      <c r="L101" s="42"/>
      <c r="M101" s="42"/>
      <c r="N101" s="42">
        <f t="shared" si="35"/>
        <v>57.95</v>
      </c>
      <c r="O101" s="42">
        <f t="shared" si="36"/>
        <v>57.95</v>
      </c>
      <c r="P101" s="42">
        <f t="shared" si="37"/>
        <v>57.95</v>
      </c>
      <c r="Q101" s="42">
        <f t="shared" si="38"/>
        <v>57.95</v>
      </c>
      <c r="R101" s="42">
        <f t="shared" si="38"/>
        <v>57.95</v>
      </c>
      <c r="S101" s="64">
        <f t="shared" si="33"/>
        <v>11.590000000000002</v>
      </c>
      <c r="T101" s="65">
        <f t="shared" si="34"/>
        <v>69.540000000000006</v>
      </c>
      <c r="U101" s="45">
        <v>79.97</v>
      </c>
    </row>
    <row r="102" spans="1:21" ht="26.25" customHeight="1" thickBot="1" x14ac:dyDescent="0.3">
      <c r="A102" s="63" t="s">
        <v>206</v>
      </c>
      <c r="B102" s="38" t="s">
        <v>45</v>
      </c>
      <c r="C102" s="51"/>
      <c r="D102" s="72" t="s">
        <v>207</v>
      </c>
      <c r="E102" s="53"/>
      <c r="F102" s="54"/>
      <c r="G102" s="42">
        <v>56.26</v>
      </c>
      <c r="H102" s="42">
        <v>56.26</v>
      </c>
      <c r="I102" s="42"/>
      <c r="J102" s="42"/>
      <c r="K102" s="42"/>
      <c r="L102" s="42"/>
      <c r="M102" s="42"/>
      <c r="N102" s="42">
        <f t="shared" si="35"/>
        <v>57.95</v>
      </c>
      <c r="O102" s="42">
        <f t="shared" si="36"/>
        <v>57.95</v>
      </c>
      <c r="P102" s="42">
        <f t="shared" si="37"/>
        <v>57.95</v>
      </c>
      <c r="Q102" s="42">
        <f t="shared" si="38"/>
        <v>57.95</v>
      </c>
      <c r="R102" s="42">
        <f t="shared" si="38"/>
        <v>57.95</v>
      </c>
      <c r="S102" s="69">
        <f t="shared" si="33"/>
        <v>11.590000000000002</v>
      </c>
      <c r="T102" s="70">
        <f t="shared" si="34"/>
        <v>69.540000000000006</v>
      </c>
      <c r="U102" s="45">
        <v>79.97</v>
      </c>
    </row>
    <row r="103" spans="1:21" ht="38.25" customHeight="1" thickBot="1" x14ac:dyDescent="0.3">
      <c r="A103" s="63" t="s">
        <v>208</v>
      </c>
      <c r="B103" s="40" t="s">
        <v>209</v>
      </c>
      <c r="C103" s="58"/>
      <c r="D103" s="58" t="s">
        <v>210</v>
      </c>
      <c r="E103" s="47" t="s">
        <v>211</v>
      </c>
      <c r="F103" s="41"/>
      <c r="G103" s="42">
        <v>74.540000000000006</v>
      </c>
      <c r="H103" s="42">
        <v>74.540000000000006</v>
      </c>
      <c r="I103" s="42"/>
      <c r="J103" s="42"/>
      <c r="K103" s="42"/>
      <c r="L103" s="42"/>
      <c r="M103" s="42"/>
      <c r="N103" s="42">
        <f t="shared" si="35"/>
        <v>76.78</v>
      </c>
      <c r="O103" s="42">
        <f t="shared" si="36"/>
        <v>76.78</v>
      </c>
      <c r="P103" s="42">
        <f t="shared" si="37"/>
        <v>76.78</v>
      </c>
      <c r="Q103" s="42">
        <f t="shared" si="38"/>
        <v>76.78</v>
      </c>
      <c r="R103" s="42">
        <f t="shared" si="38"/>
        <v>76.78</v>
      </c>
      <c r="S103" s="64">
        <f t="shared" si="33"/>
        <v>15.356000000000002</v>
      </c>
      <c r="T103" s="65">
        <f t="shared" si="34"/>
        <v>92.135999999999996</v>
      </c>
      <c r="U103" s="45">
        <v>105.96</v>
      </c>
    </row>
    <row r="104" spans="1:21" ht="35.25" customHeight="1" thickBot="1" x14ac:dyDescent="0.3">
      <c r="A104" s="63" t="s">
        <v>212</v>
      </c>
      <c r="B104" s="40" t="s">
        <v>213</v>
      </c>
      <c r="C104" s="39"/>
      <c r="D104" s="58" t="s">
        <v>214</v>
      </c>
      <c r="E104" s="41"/>
      <c r="F104" s="41"/>
      <c r="G104" s="42">
        <v>78.03</v>
      </c>
      <c r="H104" s="42">
        <v>78.03</v>
      </c>
      <c r="I104" s="42"/>
      <c r="J104" s="42"/>
      <c r="K104" s="42"/>
      <c r="L104" s="42"/>
      <c r="M104" s="42"/>
      <c r="N104" s="42">
        <f t="shared" si="35"/>
        <v>80.37</v>
      </c>
      <c r="O104" s="42">
        <f t="shared" si="36"/>
        <v>80.37</v>
      </c>
      <c r="P104" s="42">
        <f t="shared" si="37"/>
        <v>80.37</v>
      </c>
      <c r="Q104" s="42">
        <f t="shared" si="38"/>
        <v>80.37</v>
      </c>
      <c r="R104" s="42">
        <f t="shared" si="38"/>
        <v>80.37</v>
      </c>
      <c r="S104" s="64">
        <f t="shared" si="33"/>
        <v>16.074000000000002</v>
      </c>
      <c r="T104" s="65">
        <f t="shared" si="34"/>
        <v>96.444000000000003</v>
      </c>
      <c r="U104" s="45">
        <v>110.91</v>
      </c>
    </row>
    <row r="105" spans="1:21" ht="26.25" customHeight="1" thickBot="1" x14ac:dyDescent="0.3">
      <c r="A105" s="63" t="s">
        <v>215</v>
      </c>
      <c r="B105" s="40" t="s">
        <v>216</v>
      </c>
      <c r="C105" s="58"/>
      <c r="D105" s="72" t="s">
        <v>217</v>
      </c>
      <c r="E105" s="47" t="s">
        <v>211</v>
      </c>
      <c r="F105" s="59"/>
      <c r="G105" s="42">
        <v>84.06</v>
      </c>
      <c r="H105" s="42">
        <v>84.06</v>
      </c>
      <c r="I105" s="42"/>
      <c r="J105" s="42"/>
      <c r="K105" s="42"/>
      <c r="L105" s="42"/>
      <c r="M105" s="42"/>
      <c r="N105" s="42">
        <f t="shared" si="35"/>
        <v>86.58</v>
      </c>
      <c r="O105" s="42">
        <f t="shared" si="36"/>
        <v>86.58</v>
      </c>
      <c r="P105" s="42">
        <f t="shared" si="37"/>
        <v>86.58</v>
      </c>
      <c r="Q105" s="42">
        <f t="shared" si="38"/>
        <v>86.58</v>
      </c>
      <c r="R105" s="42">
        <f t="shared" si="38"/>
        <v>86.58</v>
      </c>
      <c r="S105" s="64">
        <f t="shared" si="33"/>
        <v>17.315999999999999</v>
      </c>
      <c r="T105" s="65">
        <f t="shared" si="34"/>
        <v>103.896</v>
      </c>
      <c r="U105" s="45">
        <v>119.48</v>
      </c>
    </row>
    <row r="106" spans="1:21" ht="26.25" customHeight="1" thickBot="1" x14ac:dyDescent="0.3">
      <c r="A106" s="63" t="s">
        <v>218</v>
      </c>
      <c r="B106" s="40" t="s">
        <v>219</v>
      </c>
      <c r="C106" s="58"/>
      <c r="D106" s="58" t="s">
        <v>220</v>
      </c>
      <c r="E106" s="47" t="s">
        <v>211</v>
      </c>
      <c r="F106" s="41"/>
      <c r="G106" s="42">
        <v>84.6</v>
      </c>
      <c r="H106" s="42">
        <v>84.6</v>
      </c>
      <c r="I106" s="42"/>
      <c r="J106" s="42"/>
      <c r="K106" s="42"/>
      <c r="L106" s="42"/>
      <c r="M106" s="42"/>
      <c r="N106" s="42">
        <f t="shared" si="35"/>
        <v>87.14</v>
      </c>
      <c r="O106" s="42">
        <f t="shared" si="36"/>
        <v>87.14</v>
      </c>
      <c r="P106" s="42">
        <f t="shared" si="37"/>
        <v>87.14</v>
      </c>
      <c r="Q106" s="42">
        <f t="shared" si="38"/>
        <v>87.14</v>
      </c>
      <c r="R106" s="42">
        <f t="shared" si="38"/>
        <v>87.14</v>
      </c>
      <c r="S106" s="64">
        <f t="shared" si="33"/>
        <v>17.428000000000001</v>
      </c>
      <c r="T106" s="65">
        <f t="shared" si="34"/>
        <v>104.568</v>
      </c>
      <c r="U106" s="45">
        <v>120.25</v>
      </c>
    </row>
    <row r="107" spans="1:21" ht="26.25" customHeight="1" thickBot="1" x14ac:dyDescent="0.3">
      <c r="A107" s="63" t="s">
        <v>221</v>
      </c>
      <c r="B107" s="40" t="s">
        <v>222</v>
      </c>
      <c r="C107" s="58"/>
      <c r="D107" s="58"/>
      <c r="E107" s="47" t="s">
        <v>223</v>
      </c>
      <c r="F107" s="41"/>
      <c r="G107" s="42">
        <v>88.08</v>
      </c>
      <c r="H107" s="42">
        <v>88.08</v>
      </c>
      <c r="I107" s="42"/>
      <c r="J107" s="42"/>
      <c r="K107" s="42"/>
      <c r="L107" s="42"/>
      <c r="M107" s="42"/>
      <c r="N107" s="42">
        <f t="shared" si="35"/>
        <v>90.72</v>
      </c>
      <c r="O107" s="42">
        <f t="shared" si="36"/>
        <v>90.72</v>
      </c>
      <c r="P107" s="42">
        <f t="shared" si="37"/>
        <v>90.72</v>
      </c>
      <c r="Q107" s="42">
        <f t="shared" si="38"/>
        <v>90.72</v>
      </c>
      <c r="R107" s="42">
        <f t="shared" si="38"/>
        <v>90.72</v>
      </c>
      <c r="S107" s="64">
        <f t="shared" si="33"/>
        <v>18.144000000000002</v>
      </c>
      <c r="T107" s="65">
        <f t="shared" si="34"/>
        <v>108.864</v>
      </c>
      <c r="U107" s="45">
        <v>125.19</v>
      </c>
    </row>
    <row r="108" spans="1:21" ht="26.25" customHeight="1" thickBot="1" x14ac:dyDescent="0.3">
      <c r="A108" s="63" t="s">
        <v>224</v>
      </c>
      <c r="B108" s="38" t="s">
        <v>45</v>
      </c>
      <c r="C108" s="39"/>
      <c r="D108" s="58" t="s">
        <v>225</v>
      </c>
      <c r="E108" s="47" t="s">
        <v>211</v>
      </c>
      <c r="F108" s="41"/>
      <c r="G108" s="42">
        <v>104.43</v>
      </c>
      <c r="H108" s="42">
        <v>104.43</v>
      </c>
      <c r="I108" s="42"/>
      <c r="J108" s="42"/>
      <c r="K108" s="42"/>
      <c r="L108" s="42"/>
      <c r="M108" s="42"/>
      <c r="N108" s="42">
        <f t="shared" si="35"/>
        <v>107.56</v>
      </c>
      <c r="O108" s="42">
        <f t="shared" si="36"/>
        <v>107.56</v>
      </c>
      <c r="P108" s="42">
        <f t="shared" si="37"/>
        <v>107.56</v>
      </c>
      <c r="Q108" s="42">
        <f t="shared" si="38"/>
        <v>107.56</v>
      </c>
      <c r="R108" s="42">
        <f t="shared" si="38"/>
        <v>107.56</v>
      </c>
      <c r="S108" s="64">
        <f t="shared" si="33"/>
        <v>21.512</v>
      </c>
      <c r="T108" s="65">
        <f t="shared" si="34"/>
        <v>129.072</v>
      </c>
      <c r="U108" s="45">
        <v>148.43</v>
      </c>
    </row>
    <row r="109" spans="1:21" ht="26.25" customHeight="1" thickBot="1" x14ac:dyDescent="0.3">
      <c r="A109" s="63" t="s">
        <v>226</v>
      </c>
      <c r="B109" s="40" t="s">
        <v>227</v>
      </c>
      <c r="C109" s="39"/>
      <c r="D109" s="58" t="s">
        <v>228</v>
      </c>
      <c r="E109" s="47" t="s">
        <v>211</v>
      </c>
      <c r="F109" s="41"/>
      <c r="G109" s="42">
        <v>112.21</v>
      </c>
      <c r="H109" s="42">
        <v>112.21</v>
      </c>
      <c r="I109" s="42"/>
      <c r="J109" s="42"/>
      <c r="K109" s="42"/>
      <c r="L109" s="42"/>
      <c r="M109" s="42"/>
      <c r="N109" s="42">
        <f t="shared" si="35"/>
        <v>115.58</v>
      </c>
      <c r="O109" s="42">
        <f t="shared" si="36"/>
        <v>115.58</v>
      </c>
      <c r="P109" s="42">
        <f t="shared" si="37"/>
        <v>115.58</v>
      </c>
      <c r="Q109" s="42">
        <f t="shared" si="38"/>
        <v>115.58</v>
      </c>
      <c r="R109" s="42">
        <f t="shared" si="38"/>
        <v>115.58</v>
      </c>
      <c r="S109" s="64">
        <f t="shared" si="33"/>
        <v>23.116</v>
      </c>
      <c r="T109" s="65">
        <f t="shared" si="34"/>
        <v>138.696</v>
      </c>
      <c r="U109" s="45">
        <v>159.5</v>
      </c>
    </row>
    <row r="110" spans="1:21" ht="26.25" customHeight="1" thickBot="1" x14ac:dyDescent="0.3">
      <c r="A110" s="63" t="s">
        <v>229</v>
      </c>
      <c r="B110" s="38" t="s">
        <v>45</v>
      </c>
      <c r="C110" s="39"/>
      <c r="D110" s="58" t="s">
        <v>230</v>
      </c>
      <c r="E110" s="47"/>
      <c r="F110" s="41"/>
      <c r="G110" s="42">
        <v>112.61</v>
      </c>
      <c r="H110" s="42">
        <v>112.61</v>
      </c>
      <c r="I110" s="42"/>
      <c r="J110" s="42"/>
      <c r="K110" s="42"/>
      <c r="L110" s="42"/>
      <c r="M110" s="42"/>
      <c r="N110" s="42">
        <f t="shared" si="35"/>
        <v>115.99</v>
      </c>
      <c r="O110" s="42">
        <f t="shared" si="36"/>
        <v>115.99</v>
      </c>
      <c r="P110" s="42">
        <f t="shared" si="37"/>
        <v>115.99</v>
      </c>
      <c r="Q110" s="42">
        <f t="shared" si="38"/>
        <v>115.99</v>
      </c>
      <c r="R110" s="42">
        <f t="shared" si="38"/>
        <v>115.99</v>
      </c>
      <c r="S110" s="64">
        <f t="shared" si="33"/>
        <v>23.198</v>
      </c>
      <c r="T110" s="65">
        <f t="shared" si="34"/>
        <v>139.18799999999999</v>
      </c>
      <c r="U110" s="45">
        <v>160.07</v>
      </c>
    </row>
    <row r="111" spans="1:21" ht="26.25" customHeight="1" thickBot="1" x14ac:dyDescent="0.3">
      <c r="A111" s="63" t="s">
        <v>231</v>
      </c>
      <c r="B111" s="40" t="s">
        <v>232</v>
      </c>
      <c r="C111" s="58"/>
      <c r="D111" s="58" t="s">
        <v>233</v>
      </c>
      <c r="E111" s="47" t="s">
        <v>211</v>
      </c>
      <c r="F111" s="59"/>
      <c r="G111" s="42">
        <v>122.93</v>
      </c>
      <c r="H111" s="42">
        <v>122.93</v>
      </c>
      <c r="I111" s="42"/>
      <c r="J111" s="42"/>
      <c r="K111" s="42"/>
      <c r="L111" s="42"/>
      <c r="M111" s="42"/>
      <c r="N111" s="42">
        <f t="shared" si="35"/>
        <v>126.62</v>
      </c>
      <c r="O111" s="42">
        <f t="shared" si="36"/>
        <v>126.62</v>
      </c>
      <c r="P111" s="42">
        <f t="shared" si="37"/>
        <v>126.62</v>
      </c>
      <c r="Q111" s="42">
        <f t="shared" si="38"/>
        <v>126.62</v>
      </c>
      <c r="R111" s="42">
        <f t="shared" si="38"/>
        <v>126.62</v>
      </c>
      <c r="S111" s="64">
        <f t="shared" si="33"/>
        <v>25.324000000000002</v>
      </c>
      <c r="T111" s="65">
        <f t="shared" si="34"/>
        <v>151.94400000000002</v>
      </c>
      <c r="U111" s="45">
        <v>174.74</v>
      </c>
    </row>
    <row r="112" spans="1:21" ht="26.25" customHeight="1" thickBot="1" x14ac:dyDescent="0.3">
      <c r="A112" s="63" t="s">
        <v>234</v>
      </c>
      <c r="B112" s="38" t="s">
        <v>45</v>
      </c>
      <c r="C112" s="39"/>
      <c r="D112" s="58"/>
      <c r="E112" s="47"/>
      <c r="F112" s="41"/>
      <c r="G112" s="42">
        <v>139.43</v>
      </c>
      <c r="H112" s="42">
        <v>139.43</v>
      </c>
      <c r="I112" s="42"/>
      <c r="J112" s="42"/>
      <c r="K112" s="42"/>
      <c r="L112" s="42"/>
      <c r="M112" s="42"/>
      <c r="N112" s="42">
        <f t="shared" si="35"/>
        <v>143.61000000000001</v>
      </c>
      <c r="O112" s="42">
        <f t="shared" si="36"/>
        <v>143.61000000000001</v>
      </c>
      <c r="P112" s="42">
        <f t="shared" si="37"/>
        <v>143.61000000000001</v>
      </c>
      <c r="Q112" s="42">
        <f t="shared" si="38"/>
        <v>143.61000000000001</v>
      </c>
      <c r="R112" s="42">
        <f t="shared" si="38"/>
        <v>143.61000000000001</v>
      </c>
      <c r="S112" s="64">
        <f t="shared" si="33"/>
        <v>28.722000000000005</v>
      </c>
      <c r="T112" s="65">
        <f t="shared" si="34"/>
        <v>172.33200000000002</v>
      </c>
      <c r="U112" s="45">
        <v>198.18</v>
      </c>
    </row>
    <row r="113" spans="1:21" ht="42" customHeight="1" thickBot="1" x14ac:dyDescent="0.3">
      <c r="A113" s="63" t="s">
        <v>235</v>
      </c>
      <c r="B113" s="38" t="s">
        <v>45</v>
      </c>
      <c r="C113" s="58"/>
      <c r="D113" s="58" t="s">
        <v>236</v>
      </c>
      <c r="E113" s="47"/>
      <c r="F113" s="41"/>
      <c r="G113" s="42">
        <v>143.80000000000001</v>
      </c>
      <c r="H113" s="42">
        <v>143.80000000000001</v>
      </c>
      <c r="I113" s="42"/>
      <c r="J113" s="42"/>
      <c r="K113" s="42"/>
      <c r="L113" s="42"/>
      <c r="M113" s="42"/>
      <c r="N113" s="42">
        <f t="shared" si="35"/>
        <v>148.11000000000001</v>
      </c>
      <c r="O113" s="42">
        <f t="shared" si="36"/>
        <v>148.11000000000001</v>
      </c>
      <c r="P113" s="42">
        <f t="shared" si="37"/>
        <v>148.11000000000001</v>
      </c>
      <c r="Q113" s="42">
        <f t="shared" si="38"/>
        <v>148.11000000000001</v>
      </c>
      <c r="R113" s="42">
        <f t="shared" si="38"/>
        <v>148.11000000000001</v>
      </c>
      <c r="S113" s="64">
        <f t="shared" si="33"/>
        <v>29.622000000000003</v>
      </c>
      <c r="T113" s="65">
        <f t="shared" si="34"/>
        <v>177.73200000000003</v>
      </c>
      <c r="U113" s="45">
        <v>204.39</v>
      </c>
    </row>
    <row r="114" spans="1:21" ht="26.25" customHeight="1" thickBot="1" x14ac:dyDescent="0.3">
      <c r="A114" s="74" t="s">
        <v>237</v>
      </c>
      <c r="B114" s="40" t="s">
        <v>45</v>
      </c>
      <c r="C114" s="58"/>
      <c r="D114" s="58" t="s">
        <v>238</v>
      </c>
      <c r="E114" s="47" t="s">
        <v>211</v>
      </c>
      <c r="F114" s="59"/>
      <c r="G114" s="42">
        <v>101.76</v>
      </c>
      <c r="H114" s="42">
        <v>101.76</v>
      </c>
      <c r="I114" s="42"/>
      <c r="J114" s="42">
        <v>104.81</v>
      </c>
      <c r="K114" s="42"/>
      <c r="L114" s="42"/>
      <c r="M114" s="42"/>
      <c r="N114" s="42">
        <v>151</v>
      </c>
      <c r="O114" s="42">
        <v>151</v>
      </c>
      <c r="P114" s="42">
        <v>151</v>
      </c>
      <c r="Q114" s="42">
        <v>151</v>
      </c>
      <c r="R114" s="42">
        <v>151</v>
      </c>
      <c r="S114" s="64">
        <f>R114*20%</f>
        <v>30.200000000000003</v>
      </c>
      <c r="T114" s="65">
        <f>R114+S114</f>
        <v>181.2</v>
      </c>
      <c r="U114" s="45">
        <v>208.38</v>
      </c>
    </row>
    <row r="115" spans="1:21" ht="26.25" customHeight="1" thickBot="1" x14ac:dyDescent="0.3">
      <c r="A115" s="74" t="s">
        <v>239</v>
      </c>
      <c r="B115" s="38" t="s">
        <v>240</v>
      </c>
      <c r="C115" s="58"/>
      <c r="D115" s="58" t="s">
        <v>238</v>
      </c>
      <c r="E115" s="47" t="s">
        <v>211</v>
      </c>
      <c r="F115" s="59"/>
      <c r="G115" s="42">
        <v>101.76</v>
      </c>
      <c r="H115" s="42">
        <v>101.76</v>
      </c>
      <c r="I115" s="42"/>
      <c r="J115" s="42">
        <v>104.81</v>
      </c>
      <c r="K115" s="42"/>
      <c r="L115" s="42"/>
      <c r="M115" s="42"/>
      <c r="N115" s="42">
        <v>151</v>
      </c>
      <c r="O115" s="42">
        <v>151</v>
      </c>
      <c r="P115" s="42">
        <v>151</v>
      </c>
      <c r="Q115" s="42">
        <v>151</v>
      </c>
      <c r="R115" s="42">
        <v>151</v>
      </c>
      <c r="S115" s="64">
        <f>R115*20%</f>
        <v>30.200000000000003</v>
      </c>
      <c r="T115" s="65">
        <f>R115+S115</f>
        <v>181.2</v>
      </c>
      <c r="U115" s="45">
        <v>208.38</v>
      </c>
    </row>
    <row r="116" spans="1:21" ht="26.25" customHeight="1" thickBot="1" x14ac:dyDescent="0.3">
      <c r="A116" s="74" t="s">
        <v>241</v>
      </c>
      <c r="B116" s="38" t="s">
        <v>45</v>
      </c>
      <c r="C116" s="58"/>
      <c r="D116" s="58" t="s">
        <v>242</v>
      </c>
      <c r="E116" s="47"/>
      <c r="F116" s="59"/>
      <c r="G116" s="42">
        <v>147.74</v>
      </c>
      <c r="H116" s="42">
        <v>147.74</v>
      </c>
      <c r="I116" s="42"/>
      <c r="J116" s="42"/>
      <c r="K116" s="42"/>
      <c r="L116" s="42"/>
      <c r="M116" s="42"/>
      <c r="N116" s="42">
        <f t="shared" ref="N116:N119" si="39">ROUND(G116*1.03*1,2)</f>
        <v>152.16999999999999</v>
      </c>
      <c r="O116" s="42">
        <f t="shared" ref="O116:O119" si="40">ROUND(G116*1.03*1,2)</f>
        <v>152.16999999999999</v>
      </c>
      <c r="P116" s="42">
        <f t="shared" ref="P116:P119" si="41">ROUND(G116*1.03*1,2)</f>
        <v>152.16999999999999</v>
      </c>
      <c r="Q116" s="42">
        <f t="shared" ref="Q116:R119" si="42">ROUND(G116*1.03*1,2)</f>
        <v>152.16999999999999</v>
      </c>
      <c r="R116" s="42">
        <f t="shared" si="42"/>
        <v>152.16999999999999</v>
      </c>
      <c r="S116" s="69">
        <f t="shared" si="33"/>
        <v>30.433999999999997</v>
      </c>
      <c r="T116" s="70">
        <f t="shared" si="34"/>
        <v>182.60399999999998</v>
      </c>
      <c r="U116" s="45">
        <v>209.99</v>
      </c>
    </row>
    <row r="117" spans="1:21" ht="26.25" customHeight="1" thickBot="1" x14ac:dyDescent="0.3">
      <c r="A117" s="74" t="s">
        <v>243</v>
      </c>
      <c r="B117" s="40" t="s">
        <v>244</v>
      </c>
      <c r="C117" s="58" t="s">
        <v>245</v>
      </c>
      <c r="D117" s="58" t="s">
        <v>246</v>
      </c>
      <c r="E117" s="47" t="s">
        <v>211</v>
      </c>
      <c r="F117" s="41"/>
      <c r="G117" s="42">
        <v>151.9</v>
      </c>
      <c r="H117" s="42">
        <v>151.9</v>
      </c>
      <c r="I117" s="42"/>
      <c r="J117" s="42"/>
      <c r="K117" s="42"/>
      <c r="L117" s="42"/>
      <c r="M117" s="42"/>
      <c r="N117" s="42">
        <f t="shared" si="39"/>
        <v>156.46</v>
      </c>
      <c r="O117" s="42">
        <f t="shared" si="40"/>
        <v>156.46</v>
      </c>
      <c r="P117" s="42">
        <f t="shared" si="41"/>
        <v>156.46</v>
      </c>
      <c r="Q117" s="42">
        <f t="shared" si="42"/>
        <v>156.46</v>
      </c>
      <c r="R117" s="42">
        <f t="shared" si="42"/>
        <v>156.46</v>
      </c>
      <c r="S117" s="64">
        <f t="shared" si="33"/>
        <v>31.292000000000002</v>
      </c>
      <c r="T117" s="65">
        <f t="shared" si="34"/>
        <v>187.75200000000001</v>
      </c>
      <c r="U117" s="45">
        <v>215.91</v>
      </c>
    </row>
    <row r="118" spans="1:21" ht="26.25" customHeight="1" thickBot="1" x14ac:dyDescent="0.3">
      <c r="A118" s="63" t="s">
        <v>247</v>
      </c>
      <c r="B118" s="40" t="s">
        <v>248</v>
      </c>
      <c r="C118" s="39"/>
      <c r="D118" s="58" t="s">
        <v>249</v>
      </c>
      <c r="E118" s="47" t="s">
        <v>211</v>
      </c>
      <c r="F118" s="41"/>
      <c r="G118" s="42">
        <v>154.12</v>
      </c>
      <c r="H118" s="42">
        <v>154.12</v>
      </c>
      <c r="I118" s="42"/>
      <c r="J118" s="42"/>
      <c r="K118" s="42"/>
      <c r="L118" s="42"/>
      <c r="M118" s="42"/>
      <c r="N118" s="42">
        <f t="shared" si="39"/>
        <v>158.74</v>
      </c>
      <c r="O118" s="42">
        <f t="shared" si="40"/>
        <v>158.74</v>
      </c>
      <c r="P118" s="42">
        <f t="shared" si="41"/>
        <v>158.74</v>
      </c>
      <c r="Q118" s="42">
        <f t="shared" si="42"/>
        <v>158.74</v>
      </c>
      <c r="R118" s="42">
        <f t="shared" si="42"/>
        <v>158.74</v>
      </c>
      <c r="S118" s="64">
        <f t="shared" si="33"/>
        <v>31.748000000000005</v>
      </c>
      <c r="T118" s="65">
        <f t="shared" si="34"/>
        <v>190.488</v>
      </c>
      <c r="U118" s="45">
        <v>219.06</v>
      </c>
    </row>
    <row r="119" spans="1:21" ht="26.25" customHeight="1" thickBot="1" x14ac:dyDescent="0.3">
      <c r="A119" s="63" t="s">
        <v>250</v>
      </c>
      <c r="B119" s="38" t="s">
        <v>251</v>
      </c>
      <c r="C119" s="39"/>
      <c r="D119" s="58" t="s">
        <v>252</v>
      </c>
      <c r="E119" s="47" t="s">
        <v>211</v>
      </c>
      <c r="F119" s="41"/>
      <c r="G119" s="42">
        <v>160.77000000000001</v>
      </c>
      <c r="H119" s="42">
        <v>160.77000000000001</v>
      </c>
      <c r="I119" s="42"/>
      <c r="J119" s="42"/>
      <c r="K119" s="42"/>
      <c r="L119" s="42"/>
      <c r="M119" s="42"/>
      <c r="N119" s="42">
        <f t="shared" si="39"/>
        <v>165.59</v>
      </c>
      <c r="O119" s="42">
        <f t="shared" si="40"/>
        <v>165.59</v>
      </c>
      <c r="P119" s="42">
        <f t="shared" si="41"/>
        <v>165.59</v>
      </c>
      <c r="Q119" s="42">
        <f t="shared" si="42"/>
        <v>165.59</v>
      </c>
      <c r="R119" s="42">
        <f t="shared" si="42"/>
        <v>165.59</v>
      </c>
      <c r="S119" s="64">
        <f t="shared" si="33"/>
        <v>33.118000000000002</v>
      </c>
      <c r="T119" s="65">
        <f t="shared" si="34"/>
        <v>198.708</v>
      </c>
      <c r="U119" s="45">
        <v>228.51</v>
      </c>
    </row>
    <row r="120" spans="1:21" ht="41.25" customHeight="1" thickBot="1" x14ac:dyDescent="0.3">
      <c r="A120" s="63" t="s">
        <v>253</v>
      </c>
      <c r="B120" s="38" t="s">
        <v>45</v>
      </c>
      <c r="C120" s="39"/>
      <c r="D120" s="58"/>
      <c r="E120" s="47" t="s">
        <v>211</v>
      </c>
      <c r="F120" s="41"/>
      <c r="G120" s="42">
        <v>160.77000000000001</v>
      </c>
      <c r="H120" s="42">
        <v>160.77000000000001</v>
      </c>
      <c r="I120" s="42"/>
      <c r="J120" s="42"/>
      <c r="K120" s="42"/>
      <c r="L120" s="42"/>
      <c r="M120" s="42"/>
      <c r="N120" s="42">
        <v>209.12</v>
      </c>
      <c r="O120" s="42">
        <v>209.12</v>
      </c>
      <c r="P120" s="42">
        <v>209.12</v>
      </c>
      <c r="Q120" s="42">
        <v>209.12</v>
      </c>
      <c r="R120" s="42">
        <v>209.12</v>
      </c>
      <c r="S120" s="64">
        <f t="shared" si="33"/>
        <v>41.824000000000005</v>
      </c>
      <c r="T120" s="65">
        <f t="shared" si="34"/>
        <v>250.94400000000002</v>
      </c>
      <c r="U120" s="45">
        <v>288.58999999999997</v>
      </c>
    </row>
    <row r="121" spans="1:21" ht="39" customHeight="1" thickBot="1" x14ac:dyDescent="0.3">
      <c r="A121" s="63" t="s">
        <v>254</v>
      </c>
      <c r="B121" s="38" t="s">
        <v>45</v>
      </c>
      <c r="C121" s="39"/>
      <c r="D121" s="58" t="s">
        <v>255</v>
      </c>
      <c r="E121" s="47"/>
      <c r="F121" s="41"/>
      <c r="G121" s="42">
        <v>211.9</v>
      </c>
      <c r="H121" s="42">
        <v>211.9</v>
      </c>
      <c r="I121" s="42"/>
      <c r="J121" s="42"/>
      <c r="K121" s="42"/>
      <c r="L121" s="42"/>
      <c r="M121" s="42"/>
      <c r="N121" s="42">
        <f t="shared" ref="N121:N169" si="43">ROUND(G121*1.03*1,2)</f>
        <v>218.26</v>
      </c>
      <c r="O121" s="42">
        <f t="shared" ref="O121:O152" si="44">ROUND(G121*1.03*1,2)</f>
        <v>218.26</v>
      </c>
      <c r="P121" s="42">
        <f t="shared" ref="P121:P152" si="45">ROUND(G121*1.03*1,2)</f>
        <v>218.26</v>
      </c>
      <c r="Q121" s="42">
        <f t="shared" ref="Q121:R152" si="46">ROUND(G121*1.03*1,2)</f>
        <v>218.26</v>
      </c>
      <c r="R121" s="42">
        <f t="shared" si="46"/>
        <v>218.26</v>
      </c>
      <c r="S121" s="64">
        <f t="shared" si="33"/>
        <v>43.652000000000001</v>
      </c>
      <c r="T121" s="65">
        <f t="shared" si="34"/>
        <v>261.91199999999998</v>
      </c>
      <c r="U121" s="45">
        <v>301.2</v>
      </c>
    </row>
    <row r="122" spans="1:21" ht="40.5" customHeight="1" thickBot="1" x14ac:dyDescent="0.3">
      <c r="A122" s="63" t="s">
        <v>256</v>
      </c>
      <c r="B122" s="38" t="s">
        <v>45</v>
      </c>
      <c r="C122" s="39"/>
      <c r="D122" s="58" t="s">
        <v>252</v>
      </c>
      <c r="E122" s="47"/>
      <c r="F122" s="41"/>
      <c r="G122" s="42">
        <v>216.2</v>
      </c>
      <c r="H122" s="42">
        <v>216.2</v>
      </c>
      <c r="I122" s="42"/>
      <c r="J122" s="42"/>
      <c r="K122" s="42"/>
      <c r="L122" s="42"/>
      <c r="M122" s="42"/>
      <c r="N122" s="42">
        <f t="shared" si="43"/>
        <v>222.69</v>
      </c>
      <c r="O122" s="42">
        <f t="shared" si="44"/>
        <v>222.69</v>
      </c>
      <c r="P122" s="42">
        <f t="shared" si="45"/>
        <v>222.69</v>
      </c>
      <c r="Q122" s="42">
        <f t="shared" si="46"/>
        <v>222.69</v>
      </c>
      <c r="R122" s="42">
        <f t="shared" si="46"/>
        <v>222.69</v>
      </c>
      <c r="S122" s="64">
        <f t="shared" si="33"/>
        <v>44.538000000000004</v>
      </c>
      <c r="T122" s="65">
        <f t="shared" si="34"/>
        <v>267.22800000000001</v>
      </c>
      <c r="U122" s="45">
        <v>307.31</v>
      </c>
    </row>
    <row r="123" spans="1:21" ht="26.25" customHeight="1" thickBot="1" x14ac:dyDescent="0.3">
      <c r="A123" s="63" t="s">
        <v>257</v>
      </c>
      <c r="B123" s="38" t="s">
        <v>45</v>
      </c>
      <c r="C123" s="39"/>
      <c r="D123" s="58" t="s">
        <v>258</v>
      </c>
      <c r="E123" s="47" t="s">
        <v>211</v>
      </c>
      <c r="F123" s="41"/>
      <c r="G123" s="42">
        <v>172.01</v>
      </c>
      <c r="H123" s="42">
        <v>172.01</v>
      </c>
      <c r="I123" s="42"/>
      <c r="J123" s="42"/>
      <c r="K123" s="42"/>
      <c r="L123" s="42"/>
      <c r="M123" s="42"/>
      <c r="N123" s="42">
        <f t="shared" si="43"/>
        <v>177.17</v>
      </c>
      <c r="O123" s="42">
        <f t="shared" si="44"/>
        <v>177.17</v>
      </c>
      <c r="P123" s="42">
        <f t="shared" si="45"/>
        <v>177.17</v>
      </c>
      <c r="Q123" s="42">
        <f t="shared" si="46"/>
        <v>177.17</v>
      </c>
      <c r="R123" s="42">
        <f t="shared" si="46"/>
        <v>177.17</v>
      </c>
      <c r="S123" s="64">
        <f t="shared" si="33"/>
        <v>35.433999999999997</v>
      </c>
      <c r="T123" s="65">
        <f t="shared" si="34"/>
        <v>212.60399999999998</v>
      </c>
      <c r="U123" s="45">
        <v>244.49</v>
      </c>
    </row>
    <row r="124" spans="1:21" ht="26.25" customHeight="1" thickBot="1" x14ac:dyDescent="0.3">
      <c r="A124" s="63" t="s">
        <v>259</v>
      </c>
      <c r="B124" s="38" t="s">
        <v>45</v>
      </c>
      <c r="C124" s="39"/>
      <c r="D124" s="58" t="s">
        <v>260</v>
      </c>
      <c r="E124" s="47"/>
      <c r="F124" s="41"/>
      <c r="G124" s="42">
        <v>179.39</v>
      </c>
      <c r="H124" s="42">
        <v>179.39</v>
      </c>
      <c r="I124" s="42"/>
      <c r="J124" s="42"/>
      <c r="K124" s="42"/>
      <c r="L124" s="42"/>
      <c r="M124" s="42"/>
      <c r="N124" s="42">
        <f t="shared" si="43"/>
        <v>184.77</v>
      </c>
      <c r="O124" s="42">
        <f t="shared" si="44"/>
        <v>184.77</v>
      </c>
      <c r="P124" s="42">
        <f t="shared" si="45"/>
        <v>184.77</v>
      </c>
      <c r="Q124" s="42">
        <f t="shared" si="46"/>
        <v>184.77</v>
      </c>
      <c r="R124" s="42">
        <f t="shared" si="46"/>
        <v>184.77</v>
      </c>
      <c r="S124" s="64">
        <f t="shared" si="33"/>
        <v>36.954000000000001</v>
      </c>
      <c r="T124" s="65">
        <f t="shared" si="34"/>
        <v>221.72400000000002</v>
      </c>
      <c r="U124" s="45">
        <v>254.98</v>
      </c>
    </row>
    <row r="125" spans="1:21" ht="26.25" customHeight="1" thickBot="1" x14ac:dyDescent="0.3">
      <c r="A125" s="63" t="s">
        <v>261</v>
      </c>
      <c r="B125" s="38" t="s">
        <v>45</v>
      </c>
      <c r="C125" s="39"/>
      <c r="D125" s="58" t="s">
        <v>98</v>
      </c>
      <c r="E125" s="47"/>
      <c r="F125" s="41"/>
      <c r="G125" s="42">
        <v>191.01</v>
      </c>
      <c r="H125" s="42">
        <v>191.01</v>
      </c>
      <c r="I125" s="42"/>
      <c r="J125" s="42"/>
      <c r="K125" s="42"/>
      <c r="L125" s="42"/>
      <c r="M125" s="42"/>
      <c r="N125" s="42">
        <f t="shared" si="43"/>
        <v>196.74</v>
      </c>
      <c r="O125" s="42">
        <f t="shared" si="44"/>
        <v>196.74</v>
      </c>
      <c r="P125" s="42">
        <f t="shared" si="45"/>
        <v>196.74</v>
      </c>
      <c r="Q125" s="42">
        <f t="shared" si="46"/>
        <v>196.74</v>
      </c>
      <c r="R125" s="42">
        <f t="shared" si="46"/>
        <v>196.74</v>
      </c>
      <c r="S125" s="64">
        <f t="shared" si="33"/>
        <v>39.348000000000006</v>
      </c>
      <c r="T125" s="65">
        <f t="shared" si="34"/>
        <v>236.08800000000002</v>
      </c>
      <c r="U125" s="45">
        <v>271.5</v>
      </c>
    </row>
    <row r="126" spans="1:21" ht="42" customHeight="1" thickBot="1" x14ac:dyDescent="0.3">
      <c r="A126" s="63" t="s">
        <v>262</v>
      </c>
      <c r="B126" s="38" t="s">
        <v>45</v>
      </c>
      <c r="C126" s="39"/>
      <c r="D126" s="58" t="s">
        <v>263</v>
      </c>
      <c r="E126" s="47" t="s">
        <v>211</v>
      </c>
      <c r="F126" s="41"/>
      <c r="G126" s="42">
        <v>191.8</v>
      </c>
      <c r="H126" s="42">
        <v>191.8</v>
      </c>
      <c r="I126" s="42"/>
      <c r="J126" s="42"/>
      <c r="K126" s="42"/>
      <c r="L126" s="42"/>
      <c r="M126" s="42"/>
      <c r="N126" s="42">
        <f t="shared" si="43"/>
        <v>197.55</v>
      </c>
      <c r="O126" s="42">
        <f t="shared" si="44"/>
        <v>197.55</v>
      </c>
      <c r="P126" s="42">
        <f t="shared" si="45"/>
        <v>197.55</v>
      </c>
      <c r="Q126" s="42">
        <f t="shared" si="46"/>
        <v>197.55</v>
      </c>
      <c r="R126" s="42">
        <f t="shared" si="46"/>
        <v>197.55</v>
      </c>
      <c r="S126" s="64">
        <f t="shared" si="33"/>
        <v>39.510000000000005</v>
      </c>
      <c r="T126" s="65">
        <f t="shared" si="34"/>
        <v>237.06</v>
      </c>
      <c r="U126" s="45">
        <v>272.62</v>
      </c>
    </row>
    <row r="127" spans="1:21" s="76" customFormat="1" ht="42" customHeight="1" thickBot="1" x14ac:dyDescent="0.3">
      <c r="A127" s="63" t="s">
        <v>264</v>
      </c>
      <c r="B127" s="38" t="s">
        <v>45</v>
      </c>
      <c r="C127" s="39"/>
      <c r="D127" s="58" t="s">
        <v>154</v>
      </c>
      <c r="E127" s="41"/>
      <c r="F127" s="41"/>
      <c r="G127" s="42">
        <v>117.21</v>
      </c>
      <c r="H127" s="42">
        <v>117.21</v>
      </c>
      <c r="I127" s="42"/>
      <c r="J127" s="42"/>
      <c r="K127" s="42"/>
      <c r="L127" s="42"/>
      <c r="M127" s="42"/>
      <c r="N127" s="42">
        <f t="shared" si="43"/>
        <v>120.73</v>
      </c>
      <c r="O127" s="42">
        <f t="shared" si="44"/>
        <v>120.73</v>
      </c>
      <c r="P127" s="42">
        <f t="shared" si="45"/>
        <v>120.73</v>
      </c>
      <c r="Q127" s="42">
        <f t="shared" si="46"/>
        <v>120.73</v>
      </c>
      <c r="R127" s="42">
        <v>197.71</v>
      </c>
      <c r="S127" s="64">
        <f t="shared" si="33"/>
        <v>39.542000000000002</v>
      </c>
      <c r="T127" s="65">
        <f t="shared" si="34"/>
        <v>237.25200000000001</v>
      </c>
      <c r="U127" s="45">
        <v>272.83999999999997</v>
      </c>
    </row>
    <row r="128" spans="1:21" ht="26.25" customHeight="1" thickBot="1" x14ac:dyDescent="0.3">
      <c r="A128" s="63" t="s">
        <v>265</v>
      </c>
      <c r="B128" s="38" t="s">
        <v>45</v>
      </c>
      <c r="C128" s="39"/>
      <c r="D128" s="58" t="s">
        <v>266</v>
      </c>
      <c r="E128" s="47" t="s">
        <v>211</v>
      </c>
      <c r="F128" s="41"/>
      <c r="G128" s="42">
        <v>197.36</v>
      </c>
      <c r="H128" s="42">
        <v>197.36</v>
      </c>
      <c r="I128" s="42"/>
      <c r="J128" s="42"/>
      <c r="K128" s="42"/>
      <c r="L128" s="42"/>
      <c r="M128" s="42"/>
      <c r="N128" s="42">
        <f t="shared" si="43"/>
        <v>203.28</v>
      </c>
      <c r="O128" s="42">
        <f t="shared" si="44"/>
        <v>203.28</v>
      </c>
      <c r="P128" s="42">
        <f t="shared" si="45"/>
        <v>203.28</v>
      </c>
      <c r="Q128" s="42">
        <f t="shared" si="46"/>
        <v>203.28</v>
      </c>
      <c r="R128" s="42">
        <f t="shared" si="46"/>
        <v>203.28</v>
      </c>
      <c r="S128" s="64">
        <f t="shared" si="33"/>
        <v>40.656000000000006</v>
      </c>
      <c r="T128" s="65">
        <f t="shared" si="34"/>
        <v>243.93600000000001</v>
      </c>
      <c r="U128" s="45">
        <v>280.52999999999997</v>
      </c>
    </row>
    <row r="129" spans="1:21" ht="41.25" customHeight="1" thickBot="1" x14ac:dyDescent="0.3">
      <c r="A129" s="63" t="s">
        <v>267</v>
      </c>
      <c r="B129" s="38" t="s">
        <v>45</v>
      </c>
      <c r="C129" s="39"/>
      <c r="D129" s="58" t="s">
        <v>249</v>
      </c>
      <c r="E129" s="47" t="s">
        <v>211</v>
      </c>
      <c r="F129" s="41"/>
      <c r="G129" s="42">
        <v>203.86</v>
      </c>
      <c r="H129" s="42">
        <v>203.86</v>
      </c>
      <c r="I129" s="42"/>
      <c r="J129" s="42"/>
      <c r="K129" s="42"/>
      <c r="L129" s="42"/>
      <c r="M129" s="42"/>
      <c r="N129" s="42">
        <f t="shared" si="43"/>
        <v>209.98</v>
      </c>
      <c r="O129" s="42">
        <f t="shared" si="44"/>
        <v>209.98</v>
      </c>
      <c r="P129" s="42">
        <f t="shared" si="45"/>
        <v>209.98</v>
      </c>
      <c r="Q129" s="42">
        <f t="shared" si="46"/>
        <v>209.98</v>
      </c>
      <c r="R129" s="42">
        <f t="shared" si="46"/>
        <v>209.98</v>
      </c>
      <c r="S129" s="64">
        <f t="shared" si="33"/>
        <v>41.996000000000002</v>
      </c>
      <c r="T129" s="65">
        <f t="shared" si="34"/>
        <v>251.976</v>
      </c>
      <c r="U129" s="45">
        <v>289.77</v>
      </c>
    </row>
    <row r="130" spans="1:21" ht="26.25" customHeight="1" thickBot="1" x14ac:dyDescent="0.3">
      <c r="A130" s="63" t="s">
        <v>268</v>
      </c>
      <c r="B130" s="38" t="s">
        <v>45</v>
      </c>
      <c r="C130" s="39"/>
      <c r="D130" s="58" t="s">
        <v>266</v>
      </c>
      <c r="E130" s="47" t="s">
        <v>211</v>
      </c>
      <c r="F130" s="41"/>
      <c r="G130" s="42">
        <v>216.67</v>
      </c>
      <c r="H130" s="42">
        <v>216.67</v>
      </c>
      <c r="I130" s="42"/>
      <c r="J130" s="42"/>
      <c r="K130" s="42"/>
      <c r="L130" s="42"/>
      <c r="M130" s="42"/>
      <c r="N130" s="42">
        <f t="shared" si="43"/>
        <v>223.17</v>
      </c>
      <c r="O130" s="42">
        <f t="shared" si="44"/>
        <v>223.17</v>
      </c>
      <c r="P130" s="42">
        <f t="shared" si="45"/>
        <v>223.17</v>
      </c>
      <c r="Q130" s="42">
        <f t="shared" si="46"/>
        <v>223.17</v>
      </c>
      <c r="R130" s="42">
        <f t="shared" si="46"/>
        <v>223.17</v>
      </c>
      <c r="S130" s="64">
        <f t="shared" si="33"/>
        <v>44.634</v>
      </c>
      <c r="T130" s="65">
        <f t="shared" si="34"/>
        <v>267.80399999999997</v>
      </c>
      <c r="U130" s="45">
        <v>307.97000000000003</v>
      </c>
    </row>
    <row r="131" spans="1:21" ht="26.25" customHeight="1" thickBot="1" x14ac:dyDescent="0.3">
      <c r="A131" s="63" t="s">
        <v>269</v>
      </c>
      <c r="B131" s="38" t="s">
        <v>45</v>
      </c>
      <c r="C131" s="39"/>
      <c r="D131" s="58" t="s">
        <v>270</v>
      </c>
      <c r="E131" s="47"/>
      <c r="F131" s="41"/>
      <c r="G131" s="42">
        <v>222.83</v>
      </c>
      <c r="H131" s="42">
        <v>222.83</v>
      </c>
      <c r="I131" s="42"/>
      <c r="J131" s="42"/>
      <c r="K131" s="42"/>
      <c r="L131" s="42"/>
      <c r="M131" s="42"/>
      <c r="N131" s="42">
        <f t="shared" si="43"/>
        <v>229.51</v>
      </c>
      <c r="O131" s="42">
        <f t="shared" si="44"/>
        <v>229.51</v>
      </c>
      <c r="P131" s="42">
        <f t="shared" si="45"/>
        <v>229.51</v>
      </c>
      <c r="Q131" s="42">
        <f t="shared" si="46"/>
        <v>229.51</v>
      </c>
      <c r="R131" s="42">
        <f t="shared" si="46"/>
        <v>229.51</v>
      </c>
      <c r="S131" s="64">
        <f t="shared" si="33"/>
        <v>45.902000000000001</v>
      </c>
      <c r="T131" s="65">
        <f t="shared" si="34"/>
        <v>275.41199999999998</v>
      </c>
      <c r="U131" s="45">
        <v>316.72000000000003</v>
      </c>
    </row>
    <row r="132" spans="1:21" ht="43.5" customHeight="1" thickBot="1" x14ac:dyDescent="0.3">
      <c r="A132" s="63" t="s">
        <v>271</v>
      </c>
      <c r="B132" s="38" t="s">
        <v>45</v>
      </c>
      <c r="C132" s="39"/>
      <c r="D132" s="58" t="s">
        <v>272</v>
      </c>
      <c r="E132" s="47"/>
      <c r="F132" s="41"/>
      <c r="G132" s="42">
        <v>239.55</v>
      </c>
      <c r="H132" s="42">
        <v>239.55</v>
      </c>
      <c r="I132" s="42"/>
      <c r="J132" s="42"/>
      <c r="K132" s="42"/>
      <c r="L132" s="42"/>
      <c r="M132" s="42"/>
      <c r="N132" s="42">
        <f t="shared" si="43"/>
        <v>246.74</v>
      </c>
      <c r="O132" s="42">
        <f t="shared" si="44"/>
        <v>246.74</v>
      </c>
      <c r="P132" s="42">
        <f t="shared" si="45"/>
        <v>246.74</v>
      </c>
      <c r="Q132" s="42">
        <f t="shared" si="46"/>
        <v>246.74</v>
      </c>
      <c r="R132" s="42">
        <f t="shared" si="46"/>
        <v>246.74</v>
      </c>
      <c r="S132" s="64">
        <f t="shared" si="33"/>
        <v>49.348000000000006</v>
      </c>
      <c r="T132" s="65">
        <f t="shared" si="34"/>
        <v>296.08800000000002</v>
      </c>
      <c r="U132" s="45">
        <v>340.5</v>
      </c>
    </row>
    <row r="133" spans="1:21" ht="48.75" customHeight="1" thickBot="1" x14ac:dyDescent="0.3">
      <c r="A133" s="63" t="s">
        <v>273</v>
      </c>
      <c r="B133" s="38" t="s">
        <v>45</v>
      </c>
      <c r="C133" s="39"/>
      <c r="D133" s="58" t="s">
        <v>272</v>
      </c>
      <c r="E133" s="47"/>
      <c r="F133" s="41"/>
      <c r="G133" s="42">
        <v>314.57</v>
      </c>
      <c r="H133" s="42">
        <v>314.57</v>
      </c>
      <c r="I133" s="42"/>
      <c r="J133" s="42"/>
      <c r="K133" s="42"/>
      <c r="L133" s="42"/>
      <c r="M133" s="42"/>
      <c r="N133" s="42">
        <f t="shared" si="43"/>
        <v>324.01</v>
      </c>
      <c r="O133" s="42">
        <f t="shared" si="44"/>
        <v>324.01</v>
      </c>
      <c r="P133" s="42">
        <f t="shared" si="45"/>
        <v>324.01</v>
      </c>
      <c r="Q133" s="42">
        <f t="shared" si="46"/>
        <v>324.01</v>
      </c>
      <c r="R133" s="42">
        <f t="shared" si="46"/>
        <v>324.01</v>
      </c>
      <c r="S133" s="64">
        <f t="shared" si="33"/>
        <v>64.802000000000007</v>
      </c>
      <c r="T133" s="65">
        <f t="shared" si="34"/>
        <v>388.81200000000001</v>
      </c>
      <c r="U133" s="45">
        <v>447.13</v>
      </c>
    </row>
    <row r="134" spans="1:21" ht="40.5" customHeight="1" thickBot="1" x14ac:dyDescent="0.3">
      <c r="A134" s="63" t="s">
        <v>274</v>
      </c>
      <c r="B134" s="38" t="s">
        <v>275</v>
      </c>
      <c r="C134" s="39"/>
      <c r="D134" s="58" t="s">
        <v>249</v>
      </c>
      <c r="E134" s="47" t="s">
        <v>211</v>
      </c>
      <c r="F134" s="41"/>
      <c r="G134" s="42">
        <v>291.86</v>
      </c>
      <c r="H134" s="42">
        <v>291.86</v>
      </c>
      <c r="I134" s="42"/>
      <c r="J134" s="42"/>
      <c r="K134" s="42"/>
      <c r="L134" s="42"/>
      <c r="M134" s="42"/>
      <c r="N134" s="42">
        <f t="shared" si="43"/>
        <v>300.62</v>
      </c>
      <c r="O134" s="42">
        <f t="shared" si="44"/>
        <v>300.62</v>
      </c>
      <c r="P134" s="42">
        <f t="shared" si="45"/>
        <v>300.62</v>
      </c>
      <c r="Q134" s="42">
        <f t="shared" si="46"/>
        <v>300.62</v>
      </c>
      <c r="R134" s="42">
        <f t="shared" si="46"/>
        <v>300.62</v>
      </c>
      <c r="S134" s="64">
        <f t="shared" si="33"/>
        <v>60.124000000000002</v>
      </c>
      <c r="T134" s="65">
        <f t="shared" si="34"/>
        <v>360.74400000000003</v>
      </c>
      <c r="U134" s="45">
        <v>414.86</v>
      </c>
    </row>
    <row r="135" spans="1:21" ht="46.5" customHeight="1" thickBot="1" x14ac:dyDescent="0.3">
      <c r="A135" s="63" t="s">
        <v>276</v>
      </c>
      <c r="B135" s="40" t="s">
        <v>277</v>
      </c>
      <c r="C135" s="39"/>
      <c r="D135" s="58" t="s">
        <v>278</v>
      </c>
      <c r="E135" s="47" t="s">
        <v>211</v>
      </c>
      <c r="F135" s="41"/>
      <c r="G135" s="42">
        <v>379.89</v>
      </c>
      <c r="H135" s="42">
        <v>379.89</v>
      </c>
      <c r="I135" s="42"/>
      <c r="J135" s="42"/>
      <c r="K135" s="42"/>
      <c r="L135" s="42"/>
      <c r="M135" s="42"/>
      <c r="N135" s="42">
        <f t="shared" si="43"/>
        <v>391.29</v>
      </c>
      <c r="O135" s="42">
        <f t="shared" si="44"/>
        <v>391.29</v>
      </c>
      <c r="P135" s="42">
        <f t="shared" si="45"/>
        <v>391.29</v>
      </c>
      <c r="Q135" s="42">
        <f t="shared" si="46"/>
        <v>391.29</v>
      </c>
      <c r="R135" s="42">
        <f t="shared" si="46"/>
        <v>391.29</v>
      </c>
      <c r="S135" s="64">
        <f t="shared" si="33"/>
        <v>78.25800000000001</v>
      </c>
      <c r="T135" s="65">
        <f t="shared" si="34"/>
        <v>469.548</v>
      </c>
      <c r="U135" s="45">
        <v>539.98</v>
      </c>
    </row>
    <row r="136" spans="1:21" ht="26.25" customHeight="1" thickBot="1" x14ac:dyDescent="0.3">
      <c r="A136" s="63" t="s">
        <v>279</v>
      </c>
      <c r="B136" s="40" t="s">
        <v>280</v>
      </c>
      <c r="C136" s="39"/>
      <c r="D136" s="58" t="s">
        <v>278</v>
      </c>
      <c r="E136" s="47"/>
      <c r="F136" s="41"/>
      <c r="G136" s="42">
        <v>464.31</v>
      </c>
      <c r="H136" s="42">
        <v>464.31</v>
      </c>
      <c r="I136" s="42"/>
      <c r="J136" s="42"/>
      <c r="K136" s="42"/>
      <c r="L136" s="42"/>
      <c r="M136" s="42"/>
      <c r="N136" s="42">
        <f t="shared" si="43"/>
        <v>478.24</v>
      </c>
      <c r="O136" s="42">
        <f t="shared" si="44"/>
        <v>478.24</v>
      </c>
      <c r="P136" s="42">
        <f t="shared" si="45"/>
        <v>478.24</v>
      </c>
      <c r="Q136" s="42">
        <f t="shared" si="46"/>
        <v>478.24</v>
      </c>
      <c r="R136" s="42">
        <f t="shared" si="46"/>
        <v>478.24</v>
      </c>
      <c r="S136" s="64">
        <f t="shared" si="33"/>
        <v>95.64800000000001</v>
      </c>
      <c r="T136" s="65">
        <f t="shared" si="34"/>
        <v>573.88800000000003</v>
      </c>
      <c r="U136" s="45">
        <v>659.97</v>
      </c>
    </row>
    <row r="137" spans="1:21" ht="40.5" customHeight="1" thickBot="1" x14ac:dyDescent="0.3">
      <c r="A137" s="63" t="s">
        <v>281</v>
      </c>
      <c r="B137" s="40" t="s">
        <v>282</v>
      </c>
      <c r="C137" s="39"/>
      <c r="D137" s="58" t="s">
        <v>278</v>
      </c>
      <c r="E137" s="47"/>
      <c r="F137" s="41"/>
      <c r="G137" s="42">
        <v>464.31</v>
      </c>
      <c r="H137" s="42">
        <v>464.31</v>
      </c>
      <c r="I137" s="42"/>
      <c r="J137" s="42"/>
      <c r="K137" s="42"/>
      <c r="L137" s="42"/>
      <c r="M137" s="42"/>
      <c r="N137" s="42">
        <f t="shared" si="43"/>
        <v>478.24</v>
      </c>
      <c r="O137" s="42">
        <f t="shared" si="44"/>
        <v>478.24</v>
      </c>
      <c r="P137" s="42">
        <f t="shared" si="45"/>
        <v>478.24</v>
      </c>
      <c r="Q137" s="42">
        <f t="shared" si="46"/>
        <v>478.24</v>
      </c>
      <c r="R137" s="42">
        <f t="shared" si="46"/>
        <v>478.24</v>
      </c>
      <c r="S137" s="64">
        <f t="shared" si="33"/>
        <v>95.64800000000001</v>
      </c>
      <c r="T137" s="65">
        <f t="shared" si="34"/>
        <v>573.88800000000003</v>
      </c>
      <c r="U137" s="45">
        <v>659.97</v>
      </c>
    </row>
    <row r="138" spans="1:21" ht="38.25" customHeight="1" thickBot="1" x14ac:dyDescent="0.3">
      <c r="A138" s="63" t="s">
        <v>283</v>
      </c>
      <c r="B138" s="40" t="s">
        <v>284</v>
      </c>
      <c r="C138" s="39"/>
      <c r="D138" s="58" t="s">
        <v>278</v>
      </c>
      <c r="E138" s="47" t="s">
        <v>211</v>
      </c>
      <c r="F138" s="41"/>
      <c r="G138" s="42">
        <v>550.36</v>
      </c>
      <c r="H138" s="42">
        <v>550.36</v>
      </c>
      <c r="I138" s="42"/>
      <c r="J138" s="42"/>
      <c r="K138" s="42"/>
      <c r="L138" s="42"/>
      <c r="M138" s="42"/>
      <c r="N138" s="42">
        <f t="shared" si="43"/>
        <v>566.87</v>
      </c>
      <c r="O138" s="42">
        <f t="shared" si="44"/>
        <v>566.87</v>
      </c>
      <c r="P138" s="42">
        <f t="shared" si="45"/>
        <v>566.87</v>
      </c>
      <c r="Q138" s="42">
        <f t="shared" si="46"/>
        <v>566.87</v>
      </c>
      <c r="R138" s="42">
        <f t="shared" si="46"/>
        <v>566.87</v>
      </c>
      <c r="S138" s="64">
        <f t="shared" si="33"/>
        <v>113.37400000000001</v>
      </c>
      <c r="T138" s="65">
        <f t="shared" si="34"/>
        <v>680.24400000000003</v>
      </c>
      <c r="U138" s="45">
        <v>782.28</v>
      </c>
    </row>
    <row r="139" spans="1:21" ht="38.25" customHeight="1" thickBot="1" x14ac:dyDescent="0.3">
      <c r="A139" s="63" t="s">
        <v>285</v>
      </c>
      <c r="B139" s="40" t="s">
        <v>286</v>
      </c>
      <c r="C139" s="39"/>
      <c r="D139" s="58" t="s">
        <v>278</v>
      </c>
      <c r="E139" s="47" t="s">
        <v>211</v>
      </c>
      <c r="F139" s="41"/>
      <c r="G139" s="42">
        <v>550.36</v>
      </c>
      <c r="H139" s="42">
        <v>550.36</v>
      </c>
      <c r="I139" s="42"/>
      <c r="J139" s="42"/>
      <c r="K139" s="42"/>
      <c r="L139" s="42"/>
      <c r="M139" s="42"/>
      <c r="N139" s="42">
        <f t="shared" si="43"/>
        <v>566.87</v>
      </c>
      <c r="O139" s="42">
        <f t="shared" si="44"/>
        <v>566.87</v>
      </c>
      <c r="P139" s="42">
        <f t="shared" si="45"/>
        <v>566.87</v>
      </c>
      <c r="Q139" s="42">
        <f t="shared" si="46"/>
        <v>566.87</v>
      </c>
      <c r="R139" s="42">
        <f t="shared" si="46"/>
        <v>566.87</v>
      </c>
      <c r="S139" s="64">
        <f t="shared" si="33"/>
        <v>113.37400000000001</v>
      </c>
      <c r="T139" s="65">
        <f t="shared" si="34"/>
        <v>680.24400000000003</v>
      </c>
      <c r="U139" s="45">
        <v>782.28</v>
      </c>
    </row>
    <row r="140" spans="1:21" ht="26.25" customHeight="1" thickBot="1" x14ac:dyDescent="0.3">
      <c r="A140" s="63" t="s">
        <v>287</v>
      </c>
      <c r="B140" s="38" t="s">
        <v>45</v>
      </c>
      <c r="C140" s="39"/>
      <c r="D140" s="58" t="s">
        <v>288</v>
      </c>
      <c r="E140" s="47"/>
      <c r="F140" s="41"/>
      <c r="G140" s="42">
        <v>216</v>
      </c>
      <c r="H140" s="42">
        <v>216</v>
      </c>
      <c r="I140" s="42"/>
      <c r="J140" s="42"/>
      <c r="K140" s="42"/>
      <c r="L140" s="42"/>
      <c r="M140" s="42"/>
      <c r="N140" s="42">
        <f t="shared" si="43"/>
        <v>222.48</v>
      </c>
      <c r="O140" s="42">
        <f t="shared" si="44"/>
        <v>222.48</v>
      </c>
      <c r="P140" s="42">
        <f t="shared" si="45"/>
        <v>222.48</v>
      </c>
      <c r="Q140" s="42">
        <f t="shared" si="46"/>
        <v>222.48</v>
      </c>
      <c r="R140" s="42">
        <f t="shared" si="46"/>
        <v>222.48</v>
      </c>
      <c r="S140" s="64">
        <f t="shared" si="33"/>
        <v>44.496000000000002</v>
      </c>
      <c r="T140" s="65">
        <f t="shared" si="34"/>
        <v>266.976</v>
      </c>
      <c r="U140" s="45">
        <v>307.02</v>
      </c>
    </row>
    <row r="141" spans="1:21" ht="26.25" customHeight="1" thickBot="1" x14ac:dyDescent="0.3">
      <c r="A141" s="63" t="s">
        <v>289</v>
      </c>
      <c r="B141" s="38" t="s">
        <v>45</v>
      </c>
      <c r="C141" s="39"/>
      <c r="D141" s="58" t="s">
        <v>290</v>
      </c>
      <c r="E141" s="47"/>
      <c r="F141" s="41"/>
      <c r="G141" s="42">
        <v>200</v>
      </c>
      <c r="H141" s="42">
        <v>200</v>
      </c>
      <c r="I141" s="42"/>
      <c r="J141" s="42"/>
      <c r="K141" s="42"/>
      <c r="L141" s="42"/>
      <c r="M141" s="42"/>
      <c r="N141" s="42">
        <f t="shared" si="43"/>
        <v>206</v>
      </c>
      <c r="O141" s="42">
        <f t="shared" si="44"/>
        <v>206</v>
      </c>
      <c r="P141" s="42">
        <f t="shared" si="45"/>
        <v>206</v>
      </c>
      <c r="Q141" s="42">
        <f t="shared" si="46"/>
        <v>206</v>
      </c>
      <c r="R141" s="42">
        <f t="shared" si="46"/>
        <v>206</v>
      </c>
      <c r="S141" s="64">
        <f t="shared" si="33"/>
        <v>41.2</v>
      </c>
      <c r="T141" s="65">
        <f t="shared" si="34"/>
        <v>247.2</v>
      </c>
      <c r="U141" s="45">
        <v>284.27999999999997</v>
      </c>
    </row>
    <row r="142" spans="1:21" ht="26.25" customHeight="1" thickBot="1" x14ac:dyDescent="0.3">
      <c r="A142" s="63" t="s">
        <v>291</v>
      </c>
      <c r="B142" s="38" t="s">
        <v>45</v>
      </c>
      <c r="C142" s="39"/>
      <c r="D142" s="58" t="s">
        <v>288</v>
      </c>
      <c r="E142" s="47"/>
      <c r="F142" s="41"/>
      <c r="G142" s="42">
        <v>265.64999999999998</v>
      </c>
      <c r="H142" s="42">
        <v>265.64999999999998</v>
      </c>
      <c r="I142" s="42"/>
      <c r="J142" s="42"/>
      <c r="K142" s="42"/>
      <c r="L142" s="42"/>
      <c r="M142" s="42"/>
      <c r="N142" s="42">
        <f t="shared" si="43"/>
        <v>273.62</v>
      </c>
      <c r="O142" s="42">
        <f t="shared" si="44"/>
        <v>273.62</v>
      </c>
      <c r="P142" s="42">
        <f t="shared" si="45"/>
        <v>273.62</v>
      </c>
      <c r="Q142" s="42">
        <f t="shared" si="46"/>
        <v>273.62</v>
      </c>
      <c r="R142" s="42">
        <f t="shared" si="46"/>
        <v>273.62</v>
      </c>
      <c r="S142" s="64">
        <f t="shared" si="33"/>
        <v>54.724000000000004</v>
      </c>
      <c r="T142" s="65">
        <f t="shared" si="34"/>
        <v>328.34399999999999</v>
      </c>
      <c r="U142" s="45">
        <v>377.6</v>
      </c>
    </row>
    <row r="143" spans="1:21" ht="26.25" customHeight="1" thickBot="1" x14ac:dyDescent="0.3">
      <c r="A143" s="63" t="s">
        <v>292</v>
      </c>
      <c r="B143" s="38" t="s">
        <v>45</v>
      </c>
      <c r="C143" s="68"/>
      <c r="D143" s="58" t="s">
        <v>46</v>
      </c>
      <c r="E143" s="59"/>
      <c r="F143" s="59"/>
      <c r="G143" s="42">
        <v>18.18</v>
      </c>
      <c r="H143" s="42">
        <v>18.18</v>
      </c>
      <c r="I143" s="42"/>
      <c r="J143" s="42"/>
      <c r="K143" s="42"/>
      <c r="L143" s="42"/>
      <c r="M143" s="42"/>
      <c r="N143" s="42">
        <f t="shared" si="43"/>
        <v>18.73</v>
      </c>
      <c r="O143" s="42">
        <f t="shared" si="44"/>
        <v>18.73</v>
      </c>
      <c r="P143" s="42">
        <f t="shared" si="45"/>
        <v>18.73</v>
      </c>
      <c r="Q143" s="42">
        <f t="shared" si="46"/>
        <v>18.73</v>
      </c>
      <c r="R143" s="42">
        <f t="shared" si="46"/>
        <v>18.73</v>
      </c>
      <c r="S143" s="69">
        <f t="shared" si="33"/>
        <v>3.7460000000000004</v>
      </c>
      <c r="T143" s="65">
        <f t="shared" si="34"/>
        <v>22.475999999999999</v>
      </c>
      <c r="U143" s="45">
        <v>25.85</v>
      </c>
    </row>
    <row r="144" spans="1:21" ht="34.5" customHeight="1" thickBot="1" x14ac:dyDescent="0.3">
      <c r="A144" s="63" t="s">
        <v>293</v>
      </c>
      <c r="B144" s="38" t="s">
        <v>45</v>
      </c>
      <c r="C144" s="68"/>
      <c r="D144" s="72" t="s">
        <v>294</v>
      </c>
      <c r="E144" s="59"/>
      <c r="F144" s="59"/>
      <c r="G144" s="42">
        <v>26.58</v>
      </c>
      <c r="H144" s="42">
        <v>26.58</v>
      </c>
      <c r="I144" s="42"/>
      <c r="J144" s="42"/>
      <c r="K144" s="42"/>
      <c r="L144" s="42"/>
      <c r="M144" s="42"/>
      <c r="N144" s="42">
        <f t="shared" si="43"/>
        <v>27.38</v>
      </c>
      <c r="O144" s="42">
        <f t="shared" si="44"/>
        <v>27.38</v>
      </c>
      <c r="P144" s="42">
        <f t="shared" si="45"/>
        <v>27.38</v>
      </c>
      <c r="Q144" s="42">
        <f t="shared" si="46"/>
        <v>27.38</v>
      </c>
      <c r="R144" s="42">
        <f t="shared" si="46"/>
        <v>27.38</v>
      </c>
      <c r="S144" s="69">
        <f t="shared" si="33"/>
        <v>5.476</v>
      </c>
      <c r="T144" s="65">
        <f t="shared" si="34"/>
        <v>32.856000000000002</v>
      </c>
      <c r="U144" s="45">
        <v>37.78</v>
      </c>
    </row>
    <row r="145" spans="1:21" ht="41.25" customHeight="1" thickBot="1" x14ac:dyDescent="0.3">
      <c r="A145" s="63" t="s">
        <v>295</v>
      </c>
      <c r="B145" s="38" t="s">
        <v>45</v>
      </c>
      <c r="C145" s="39"/>
      <c r="D145" s="58"/>
      <c r="E145" s="47"/>
      <c r="F145" s="41"/>
      <c r="G145" s="42">
        <v>29.91</v>
      </c>
      <c r="H145" s="42">
        <v>29.91</v>
      </c>
      <c r="I145" s="42"/>
      <c r="J145" s="42"/>
      <c r="K145" s="42"/>
      <c r="L145" s="42"/>
      <c r="M145" s="42"/>
      <c r="N145" s="42">
        <f t="shared" si="43"/>
        <v>30.81</v>
      </c>
      <c r="O145" s="42">
        <f t="shared" si="44"/>
        <v>30.81</v>
      </c>
      <c r="P145" s="42">
        <f t="shared" si="45"/>
        <v>30.81</v>
      </c>
      <c r="Q145" s="42">
        <f t="shared" si="46"/>
        <v>30.81</v>
      </c>
      <c r="R145" s="42">
        <f t="shared" si="46"/>
        <v>30.81</v>
      </c>
      <c r="S145" s="64">
        <f t="shared" si="33"/>
        <v>6.1619999999999999</v>
      </c>
      <c r="T145" s="65">
        <f t="shared" si="34"/>
        <v>36.972000000000001</v>
      </c>
      <c r="U145" s="45">
        <v>42.52</v>
      </c>
    </row>
    <row r="146" spans="1:21" ht="40.5" customHeight="1" thickBot="1" x14ac:dyDescent="0.3">
      <c r="A146" s="63" t="s">
        <v>296</v>
      </c>
      <c r="B146" s="38" t="s">
        <v>45</v>
      </c>
      <c r="C146" s="58"/>
      <c r="D146" s="58"/>
      <c r="E146" s="47"/>
      <c r="F146" s="41"/>
      <c r="G146" s="42">
        <v>30.91</v>
      </c>
      <c r="H146" s="42">
        <v>30.91</v>
      </c>
      <c r="I146" s="42"/>
      <c r="J146" s="42"/>
      <c r="K146" s="42"/>
      <c r="L146" s="42"/>
      <c r="M146" s="42"/>
      <c r="N146" s="42">
        <f t="shared" si="43"/>
        <v>31.84</v>
      </c>
      <c r="O146" s="42">
        <f t="shared" si="44"/>
        <v>31.84</v>
      </c>
      <c r="P146" s="42">
        <f t="shared" si="45"/>
        <v>31.84</v>
      </c>
      <c r="Q146" s="42">
        <f t="shared" si="46"/>
        <v>31.84</v>
      </c>
      <c r="R146" s="42">
        <f t="shared" si="46"/>
        <v>31.84</v>
      </c>
      <c r="S146" s="64">
        <f t="shared" si="33"/>
        <v>6.3680000000000003</v>
      </c>
      <c r="T146" s="65">
        <f t="shared" si="34"/>
        <v>38.207999999999998</v>
      </c>
      <c r="U146" s="45">
        <v>43.94</v>
      </c>
    </row>
    <row r="147" spans="1:21" ht="36.75" customHeight="1" thickBot="1" x14ac:dyDescent="0.3">
      <c r="A147" s="63" t="s">
        <v>297</v>
      </c>
      <c r="B147" s="38" t="s">
        <v>45</v>
      </c>
      <c r="C147" s="39"/>
      <c r="D147" s="58"/>
      <c r="E147" s="47"/>
      <c r="F147" s="41"/>
      <c r="G147" s="42">
        <v>37.81</v>
      </c>
      <c r="H147" s="42">
        <v>37.81</v>
      </c>
      <c r="I147" s="42"/>
      <c r="J147" s="42"/>
      <c r="K147" s="42"/>
      <c r="L147" s="42"/>
      <c r="M147" s="42"/>
      <c r="N147" s="42">
        <f t="shared" si="43"/>
        <v>38.94</v>
      </c>
      <c r="O147" s="42">
        <f t="shared" si="44"/>
        <v>38.94</v>
      </c>
      <c r="P147" s="42">
        <f t="shared" si="45"/>
        <v>38.94</v>
      </c>
      <c r="Q147" s="42">
        <f t="shared" si="46"/>
        <v>38.94</v>
      </c>
      <c r="R147" s="42">
        <f t="shared" si="46"/>
        <v>38.94</v>
      </c>
      <c r="S147" s="64">
        <f t="shared" si="33"/>
        <v>7.7880000000000003</v>
      </c>
      <c r="T147" s="65">
        <f t="shared" si="34"/>
        <v>46.727999999999994</v>
      </c>
      <c r="U147" s="45">
        <v>53.74</v>
      </c>
    </row>
    <row r="148" spans="1:21" ht="26.25" customHeight="1" thickBot="1" x14ac:dyDescent="0.3">
      <c r="A148" s="63" t="s">
        <v>298</v>
      </c>
      <c r="B148" s="38" t="s">
        <v>45</v>
      </c>
      <c r="C148" s="39"/>
      <c r="D148" s="58"/>
      <c r="E148" s="47"/>
      <c r="F148" s="41"/>
      <c r="G148" s="42">
        <v>38.03</v>
      </c>
      <c r="H148" s="42">
        <v>38.03</v>
      </c>
      <c r="I148" s="42"/>
      <c r="J148" s="42"/>
      <c r="K148" s="42"/>
      <c r="L148" s="42"/>
      <c r="M148" s="42"/>
      <c r="N148" s="42">
        <f t="shared" si="43"/>
        <v>39.17</v>
      </c>
      <c r="O148" s="42">
        <f t="shared" si="44"/>
        <v>39.17</v>
      </c>
      <c r="P148" s="42">
        <f t="shared" si="45"/>
        <v>39.17</v>
      </c>
      <c r="Q148" s="42">
        <f t="shared" si="46"/>
        <v>39.17</v>
      </c>
      <c r="R148" s="42">
        <f t="shared" si="46"/>
        <v>39.17</v>
      </c>
      <c r="S148" s="64">
        <f t="shared" si="33"/>
        <v>7.8340000000000005</v>
      </c>
      <c r="T148" s="65">
        <f t="shared" si="34"/>
        <v>47.004000000000005</v>
      </c>
      <c r="U148" s="45">
        <v>54.05</v>
      </c>
    </row>
    <row r="149" spans="1:21" ht="26.25" hidden="1" customHeight="1" x14ac:dyDescent="0.25">
      <c r="A149" s="63" t="s">
        <v>299</v>
      </c>
      <c r="B149" s="38" t="s">
        <v>45</v>
      </c>
      <c r="C149" s="39"/>
      <c r="D149" s="58" t="s">
        <v>300</v>
      </c>
      <c r="E149" s="47"/>
      <c r="F149" s="41"/>
      <c r="G149" s="42">
        <v>35.83</v>
      </c>
      <c r="H149" s="42">
        <v>35.83</v>
      </c>
      <c r="I149" s="42"/>
      <c r="J149" s="42"/>
      <c r="K149" s="42"/>
      <c r="L149" s="42"/>
      <c r="M149" s="42"/>
      <c r="N149" s="42">
        <f t="shared" si="43"/>
        <v>36.9</v>
      </c>
      <c r="O149" s="42">
        <f t="shared" si="44"/>
        <v>36.9</v>
      </c>
      <c r="P149" s="42">
        <f t="shared" si="45"/>
        <v>36.9</v>
      </c>
      <c r="Q149" s="42">
        <f t="shared" si="46"/>
        <v>36.9</v>
      </c>
      <c r="R149" s="42">
        <f t="shared" si="46"/>
        <v>36.9</v>
      </c>
      <c r="S149" s="64">
        <f t="shared" si="33"/>
        <v>7.38</v>
      </c>
      <c r="T149" s="65">
        <f t="shared" si="34"/>
        <v>44.28</v>
      </c>
      <c r="U149" s="45">
        <v>50.92</v>
      </c>
    </row>
    <row r="150" spans="1:21" ht="26.25" customHeight="1" thickBot="1" x14ac:dyDescent="0.3">
      <c r="A150" s="63" t="s">
        <v>301</v>
      </c>
      <c r="B150" s="38" t="s">
        <v>45</v>
      </c>
      <c r="C150" s="39"/>
      <c r="D150" s="58"/>
      <c r="E150" s="47"/>
      <c r="F150" s="41"/>
      <c r="G150" s="42">
        <v>39.42</v>
      </c>
      <c r="H150" s="42">
        <v>39.42</v>
      </c>
      <c r="I150" s="42"/>
      <c r="J150" s="42"/>
      <c r="K150" s="42"/>
      <c r="L150" s="42"/>
      <c r="M150" s="42"/>
      <c r="N150" s="42">
        <f t="shared" si="43"/>
        <v>40.6</v>
      </c>
      <c r="O150" s="42">
        <f t="shared" si="44"/>
        <v>40.6</v>
      </c>
      <c r="P150" s="42">
        <f t="shared" si="45"/>
        <v>40.6</v>
      </c>
      <c r="Q150" s="42">
        <f t="shared" si="46"/>
        <v>40.6</v>
      </c>
      <c r="R150" s="42">
        <f t="shared" si="46"/>
        <v>40.6</v>
      </c>
      <c r="S150" s="64">
        <f t="shared" si="33"/>
        <v>8.120000000000001</v>
      </c>
      <c r="T150" s="65">
        <f t="shared" si="34"/>
        <v>48.72</v>
      </c>
      <c r="U150" s="45">
        <v>56.03</v>
      </c>
    </row>
    <row r="151" spans="1:21" ht="36.75" customHeight="1" thickBot="1" x14ac:dyDescent="0.3">
      <c r="A151" s="63" t="s">
        <v>302</v>
      </c>
      <c r="B151" s="38" t="s">
        <v>45</v>
      </c>
      <c r="C151" s="39"/>
      <c r="D151" s="58"/>
      <c r="E151" s="47"/>
      <c r="F151" s="41"/>
      <c r="G151" s="42">
        <v>41.57</v>
      </c>
      <c r="H151" s="42">
        <v>41.57</v>
      </c>
      <c r="I151" s="42"/>
      <c r="J151" s="42"/>
      <c r="K151" s="42"/>
      <c r="L151" s="42"/>
      <c r="M151" s="42"/>
      <c r="N151" s="42">
        <f t="shared" si="43"/>
        <v>42.82</v>
      </c>
      <c r="O151" s="42">
        <f t="shared" si="44"/>
        <v>42.82</v>
      </c>
      <c r="P151" s="42">
        <f t="shared" si="45"/>
        <v>42.82</v>
      </c>
      <c r="Q151" s="42">
        <f t="shared" si="46"/>
        <v>42.82</v>
      </c>
      <c r="R151" s="42">
        <f t="shared" si="46"/>
        <v>42.82</v>
      </c>
      <c r="S151" s="64">
        <f t="shared" si="33"/>
        <v>8.5640000000000001</v>
      </c>
      <c r="T151" s="65">
        <f t="shared" si="34"/>
        <v>51.384</v>
      </c>
      <c r="U151" s="45">
        <v>59.09</v>
      </c>
    </row>
    <row r="152" spans="1:21" ht="44.25" customHeight="1" thickBot="1" x14ac:dyDescent="0.3">
      <c r="A152" s="63" t="s">
        <v>303</v>
      </c>
      <c r="B152" s="38" t="s">
        <v>45</v>
      </c>
      <c r="C152" s="39"/>
      <c r="D152" s="58"/>
      <c r="E152" s="47"/>
      <c r="F152" s="41"/>
      <c r="G152" s="42">
        <v>47.54</v>
      </c>
      <c r="H152" s="42">
        <v>47.54</v>
      </c>
      <c r="I152" s="42"/>
      <c r="J152" s="42"/>
      <c r="K152" s="42"/>
      <c r="L152" s="42"/>
      <c r="M152" s="42"/>
      <c r="N152" s="42">
        <f t="shared" si="43"/>
        <v>48.97</v>
      </c>
      <c r="O152" s="42">
        <f t="shared" si="44"/>
        <v>48.97</v>
      </c>
      <c r="P152" s="42">
        <f t="shared" si="45"/>
        <v>48.97</v>
      </c>
      <c r="Q152" s="42">
        <f t="shared" si="46"/>
        <v>48.97</v>
      </c>
      <c r="R152" s="42">
        <f t="shared" si="46"/>
        <v>48.97</v>
      </c>
      <c r="S152" s="64">
        <f t="shared" si="33"/>
        <v>9.7940000000000005</v>
      </c>
      <c r="T152" s="65">
        <f t="shared" si="34"/>
        <v>58.763999999999996</v>
      </c>
      <c r="U152" s="45">
        <v>67.58</v>
      </c>
    </row>
    <row r="153" spans="1:21" ht="26.25" customHeight="1" thickBot="1" x14ac:dyDescent="0.3">
      <c r="A153" s="63" t="s">
        <v>304</v>
      </c>
      <c r="B153" s="38" t="s">
        <v>45</v>
      </c>
      <c r="C153" s="39"/>
      <c r="D153" s="58"/>
      <c r="E153" s="47"/>
      <c r="F153" s="41"/>
      <c r="G153" s="42">
        <v>41.57</v>
      </c>
      <c r="H153" s="42">
        <v>41.57</v>
      </c>
      <c r="I153" s="42"/>
      <c r="J153" s="42"/>
      <c r="K153" s="42"/>
      <c r="L153" s="42">
        <v>42.82</v>
      </c>
      <c r="M153" s="42"/>
      <c r="N153" s="42">
        <v>48.02</v>
      </c>
      <c r="O153" s="42">
        <v>48.02</v>
      </c>
      <c r="P153" s="42">
        <v>48.02</v>
      </c>
      <c r="Q153" s="42">
        <v>48.02</v>
      </c>
      <c r="R153" s="42">
        <v>48.02</v>
      </c>
      <c r="S153" s="64">
        <f t="shared" si="33"/>
        <v>9.604000000000001</v>
      </c>
      <c r="T153" s="65">
        <f t="shared" si="34"/>
        <v>57.624000000000002</v>
      </c>
      <c r="U153" s="45">
        <v>66.27</v>
      </c>
    </row>
    <row r="154" spans="1:21" ht="26.25" customHeight="1" thickBot="1" x14ac:dyDescent="0.3">
      <c r="A154" s="63" t="s">
        <v>305</v>
      </c>
      <c r="B154" s="38" t="s">
        <v>45</v>
      </c>
      <c r="C154" s="39"/>
      <c r="D154" s="58"/>
      <c r="E154" s="47"/>
      <c r="F154" s="41"/>
      <c r="G154" s="42">
        <v>38.03</v>
      </c>
      <c r="H154" s="42">
        <v>38.03</v>
      </c>
      <c r="I154" s="42"/>
      <c r="J154" s="42"/>
      <c r="K154" s="42"/>
      <c r="L154" s="42"/>
      <c r="M154" s="42"/>
      <c r="N154" s="42">
        <f t="shared" ref="N154" si="47">ROUND(G154*1.03*1,2)</f>
        <v>39.17</v>
      </c>
      <c r="O154" s="42">
        <f t="shared" ref="O154" si="48">ROUND(G154*1.03*1,2)</f>
        <v>39.17</v>
      </c>
      <c r="P154" s="42">
        <f t="shared" ref="P154" si="49">ROUND(G154*1.03*1,2)</f>
        <v>39.17</v>
      </c>
      <c r="Q154" s="42">
        <f t="shared" ref="Q154" si="50">ROUND(G154*1.03*1,2)</f>
        <v>39.17</v>
      </c>
      <c r="R154" s="42">
        <v>49.7</v>
      </c>
      <c r="S154" s="64">
        <f t="shared" si="33"/>
        <v>9.9400000000000013</v>
      </c>
      <c r="T154" s="65">
        <f t="shared" si="34"/>
        <v>59.64</v>
      </c>
      <c r="U154" s="45">
        <v>68.59</v>
      </c>
    </row>
    <row r="155" spans="1:21" ht="39" customHeight="1" thickBot="1" x14ac:dyDescent="0.3">
      <c r="A155" s="63" t="s">
        <v>306</v>
      </c>
      <c r="B155" s="38" t="s">
        <v>45</v>
      </c>
      <c r="C155" s="39"/>
      <c r="D155" s="58"/>
      <c r="E155" s="47"/>
      <c r="F155" s="41"/>
      <c r="G155" s="42">
        <v>41.57</v>
      </c>
      <c r="H155" s="42">
        <v>41.57</v>
      </c>
      <c r="I155" s="42"/>
      <c r="J155" s="42"/>
      <c r="K155" s="42"/>
      <c r="L155" s="42"/>
      <c r="M155" s="42"/>
      <c r="N155" s="42">
        <v>55.4</v>
      </c>
      <c r="O155" s="42">
        <v>55.4</v>
      </c>
      <c r="P155" s="42">
        <v>55.4</v>
      </c>
      <c r="Q155" s="42">
        <v>55.4</v>
      </c>
      <c r="R155" s="42">
        <v>55.4</v>
      </c>
      <c r="S155" s="64">
        <f t="shared" si="33"/>
        <v>11.08</v>
      </c>
      <c r="T155" s="65">
        <f t="shared" si="34"/>
        <v>66.48</v>
      </c>
      <c r="U155" s="45">
        <v>76.45</v>
      </c>
    </row>
    <row r="156" spans="1:21" ht="42" customHeight="1" thickBot="1" x14ac:dyDescent="0.3">
      <c r="A156" s="63" t="s">
        <v>307</v>
      </c>
      <c r="B156" s="38" t="s">
        <v>45</v>
      </c>
      <c r="C156" s="68"/>
      <c r="D156" s="58" t="s">
        <v>308</v>
      </c>
      <c r="E156" s="47"/>
      <c r="F156" s="59"/>
      <c r="G156" s="42">
        <v>43.18</v>
      </c>
      <c r="H156" s="42">
        <v>43.18</v>
      </c>
      <c r="I156" s="42"/>
      <c r="J156" s="42"/>
      <c r="K156" s="42"/>
      <c r="L156" s="42"/>
      <c r="M156" s="42"/>
      <c r="N156" s="42">
        <f t="shared" si="43"/>
        <v>44.48</v>
      </c>
      <c r="O156" s="42">
        <f t="shared" ref="O156:O165" si="51">ROUND(G156*1.03*1,2)</f>
        <v>44.48</v>
      </c>
      <c r="P156" s="42">
        <f t="shared" ref="P156:P165" si="52">ROUND(G156*1.03*1,2)</f>
        <v>44.48</v>
      </c>
      <c r="Q156" s="42">
        <f t="shared" ref="Q156:R162" si="53">ROUND(G156*1.03*1,2)</f>
        <v>44.48</v>
      </c>
      <c r="R156" s="42">
        <f t="shared" si="53"/>
        <v>44.48</v>
      </c>
      <c r="S156" s="69">
        <f t="shared" si="33"/>
        <v>8.895999999999999</v>
      </c>
      <c r="T156" s="70">
        <f t="shared" si="34"/>
        <v>53.375999999999998</v>
      </c>
      <c r="U156" s="45">
        <v>61.38</v>
      </c>
    </row>
    <row r="157" spans="1:21" ht="38.25" customHeight="1" thickBot="1" x14ac:dyDescent="0.3">
      <c r="A157" s="63" t="s">
        <v>309</v>
      </c>
      <c r="B157" s="38" t="s">
        <v>45</v>
      </c>
      <c r="C157" s="39"/>
      <c r="D157" s="58"/>
      <c r="E157" s="47"/>
      <c r="F157" s="41"/>
      <c r="G157" s="42">
        <v>45.97</v>
      </c>
      <c r="H157" s="42">
        <v>45.97</v>
      </c>
      <c r="I157" s="42"/>
      <c r="J157" s="42"/>
      <c r="K157" s="42"/>
      <c r="L157" s="42"/>
      <c r="M157" s="42"/>
      <c r="N157" s="42">
        <f t="shared" si="43"/>
        <v>47.35</v>
      </c>
      <c r="O157" s="42">
        <f t="shared" si="51"/>
        <v>47.35</v>
      </c>
      <c r="P157" s="42">
        <f t="shared" si="52"/>
        <v>47.35</v>
      </c>
      <c r="Q157" s="42">
        <f t="shared" si="53"/>
        <v>47.35</v>
      </c>
      <c r="R157" s="42">
        <f t="shared" si="53"/>
        <v>47.35</v>
      </c>
      <c r="S157" s="64">
        <f t="shared" si="33"/>
        <v>9.4700000000000006</v>
      </c>
      <c r="T157" s="65">
        <f t="shared" si="34"/>
        <v>56.82</v>
      </c>
      <c r="U157" s="45">
        <v>65.34</v>
      </c>
    </row>
    <row r="158" spans="1:21" ht="26.25" customHeight="1" thickBot="1" x14ac:dyDescent="0.3">
      <c r="A158" s="63" t="s">
        <v>310</v>
      </c>
      <c r="B158" s="38" t="s">
        <v>45</v>
      </c>
      <c r="C158" s="39"/>
      <c r="D158" s="58"/>
      <c r="E158" s="41"/>
      <c r="F158" s="41"/>
      <c r="G158" s="42">
        <v>47.25</v>
      </c>
      <c r="H158" s="42">
        <v>47.25</v>
      </c>
      <c r="I158" s="42"/>
      <c r="J158" s="42"/>
      <c r="K158" s="42"/>
      <c r="L158" s="42"/>
      <c r="M158" s="42"/>
      <c r="N158" s="42">
        <f t="shared" si="43"/>
        <v>48.67</v>
      </c>
      <c r="O158" s="42">
        <f t="shared" si="51"/>
        <v>48.67</v>
      </c>
      <c r="P158" s="42">
        <f t="shared" si="52"/>
        <v>48.67</v>
      </c>
      <c r="Q158" s="42">
        <f t="shared" si="53"/>
        <v>48.67</v>
      </c>
      <c r="R158" s="42">
        <f t="shared" si="53"/>
        <v>48.67</v>
      </c>
      <c r="S158" s="64">
        <f t="shared" si="33"/>
        <v>9.7340000000000018</v>
      </c>
      <c r="T158" s="65">
        <f t="shared" si="34"/>
        <v>58.404000000000003</v>
      </c>
      <c r="U158" s="45">
        <v>67.16</v>
      </c>
    </row>
    <row r="159" spans="1:21" ht="26.25" customHeight="1" thickBot="1" x14ac:dyDescent="0.3">
      <c r="A159" s="63" t="s">
        <v>311</v>
      </c>
      <c r="B159" s="38" t="s">
        <v>45</v>
      </c>
      <c r="C159" s="39"/>
      <c r="D159" s="58"/>
      <c r="E159" s="47"/>
      <c r="F159" s="41"/>
      <c r="G159" s="42">
        <v>54.07</v>
      </c>
      <c r="H159" s="42">
        <v>54.07</v>
      </c>
      <c r="I159" s="42"/>
      <c r="J159" s="42"/>
      <c r="K159" s="42"/>
      <c r="L159" s="42"/>
      <c r="M159" s="42"/>
      <c r="N159" s="42">
        <f t="shared" si="43"/>
        <v>55.69</v>
      </c>
      <c r="O159" s="42">
        <f t="shared" si="51"/>
        <v>55.69</v>
      </c>
      <c r="P159" s="42">
        <f t="shared" si="52"/>
        <v>55.69</v>
      </c>
      <c r="Q159" s="42">
        <f t="shared" si="53"/>
        <v>55.69</v>
      </c>
      <c r="R159" s="42">
        <f t="shared" si="53"/>
        <v>55.69</v>
      </c>
      <c r="S159" s="64">
        <f t="shared" si="33"/>
        <v>11.138</v>
      </c>
      <c r="T159" s="65">
        <f t="shared" si="34"/>
        <v>66.828000000000003</v>
      </c>
      <c r="U159" s="45">
        <v>76.849999999999994</v>
      </c>
    </row>
    <row r="160" spans="1:21" ht="26.25" customHeight="1" thickBot="1" x14ac:dyDescent="0.3">
      <c r="A160" s="63" t="s">
        <v>312</v>
      </c>
      <c r="B160" s="38" t="s">
        <v>45</v>
      </c>
      <c r="C160" s="68"/>
      <c r="D160" s="58" t="s">
        <v>252</v>
      </c>
      <c r="E160" s="47"/>
      <c r="F160" s="59"/>
      <c r="G160" s="42">
        <v>57.87</v>
      </c>
      <c r="H160" s="42">
        <v>57.87</v>
      </c>
      <c r="I160" s="42"/>
      <c r="J160" s="42"/>
      <c r="K160" s="42"/>
      <c r="L160" s="42"/>
      <c r="M160" s="42"/>
      <c r="N160" s="42">
        <f t="shared" si="43"/>
        <v>59.61</v>
      </c>
      <c r="O160" s="42">
        <f t="shared" si="51"/>
        <v>59.61</v>
      </c>
      <c r="P160" s="42">
        <f t="shared" si="52"/>
        <v>59.61</v>
      </c>
      <c r="Q160" s="42">
        <f t="shared" si="53"/>
        <v>59.61</v>
      </c>
      <c r="R160" s="42">
        <f t="shared" si="53"/>
        <v>59.61</v>
      </c>
      <c r="S160" s="69">
        <f t="shared" si="33"/>
        <v>11.922000000000001</v>
      </c>
      <c r="T160" s="70">
        <f t="shared" si="34"/>
        <v>71.531999999999996</v>
      </c>
      <c r="U160" s="45">
        <v>82.26</v>
      </c>
    </row>
    <row r="161" spans="1:21" ht="33.75" customHeight="1" thickBot="1" x14ac:dyDescent="0.3">
      <c r="A161" s="63" t="s">
        <v>313</v>
      </c>
      <c r="B161" s="38" t="s">
        <v>45</v>
      </c>
      <c r="C161" s="60"/>
      <c r="D161" s="58"/>
      <c r="E161" s="41"/>
      <c r="F161" s="41"/>
      <c r="G161" s="42">
        <v>69.819999999999993</v>
      </c>
      <c r="H161" s="42">
        <v>69.819999999999993</v>
      </c>
      <c r="I161" s="42"/>
      <c r="J161" s="42"/>
      <c r="K161" s="42"/>
      <c r="L161" s="42"/>
      <c r="M161" s="42"/>
      <c r="N161" s="42">
        <f t="shared" si="43"/>
        <v>71.91</v>
      </c>
      <c r="O161" s="42">
        <f t="shared" si="51"/>
        <v>71.91</v>
      </c>
      <c r="P161" s="42">
        <f t="shared" si="52"/>
        <v>71.91</v>
      </c>
      <c r="Q161" s="42">
        <f t="shared" si="53"/>
        <v>71.91</v>
      </c>
      <c r="R161" s="42">
        <f t="shared" si="53"/>
        <v>71.91</v>
      </c>
      <c r="S161" s="64">
        <f t="shared" si="33"/>
        <v>14.382</v>
      </c>
      <c r="T161" s="65">
        <f t="shared" si="34"/>
        <v>86.292000000000002</v>
      </c>
      <c r="U161" s="45">
        <v>99.24</v>
      </c>
    </row>
    <row r="162" spans="1:21" ht="36.75" customHeight="1" thickBot="1" x14ac:dyDescent="0.3">
      <c r="A162" s="63" t="s">
        <v>314</v>
      </c>
      <c r="B162" s="38" t="s">
        <v>45</v>
      </c>
      <c r="C162" s="60"/>
      <c r="D162" s="58" t="s">
        <v>315</v>
      </c>
      <c r="E162" s="41"/>
      <c r="F162" s="41"/>
      <c r="G162" s="42">
        <v>70.69</v>
      </c>
      <c r="H162" s="42">
        <v>70.69</v>
      </c>
      <c r="I162" s="42"/>
      <c r="J162" s="42"/>
      <c r="K162" s="42"/>
      <c r="L162" s="42"/>
      <c r="M162" s="42"/>
      <c r="N162" s="42">
        <f t="shared" si="43"/>
        <v>72.81</v>
      </c>
      <c r="O162" s="42">
        <f t="shared" si="51"/>
        <v>72.81</v>
      </c>
      <c r="P162" s="42">
        <f t="shared" si="52"/>
        <v>72.81</v>
      </c>
      <c r="Q162" s="42">
        <f t="shared" si="53"/>
        <v>72.81</v>
      </c>
      <c r="R162" s="42">
        <f t="shared" si="53"/>
        <v>72.81</v>
      </c>
      <c r="S162" s="64">
        <f t="shared" si="33"/>
        <v>14.562000000000001</v>
      </c>
      <c r="T162" s="65">
        <f t="shared" si="34"/>
        <v>87.372</v>
      </c>
      <c r="U162" s="45">
        <v>100.48</v>
      </c>
    </row>
    <row r="163" spans="1:21" ht="36.75" customHeight="1" thickBot="1" x14ac:dyDescent="0.3">
      <c r="A163" s="63" t="s">
        <v>316</v>
      </c>
      <c r="B163" s="38" t="s">
        <v>45</v>
      </c>
      <c r="C163" s="39"/>
      <c r="D163" s="58"/>
      <c r="E163" s="47"/>
      <c r="F163" s="41"/>
      <c r="G163" s="42">
        <v>73.08</v>
      </c>
      <c r="H163" s="42">
        <v>73.08</v>
      </c>
      <c r="I163" s="42"/>
      <c r="J163" s="42"/>
      <c r="K163" s="42"/>
      <c r="L163" s="42"/>
      <c r="M163" s="42"/>
      <c r="N163" s="42">
        <f>ROUND(G163*1.03*1,2)</f>
        <v>75.27</v>
      </c>
      <c r="O163" s="42">
        <f>M163*1.1</f>
        <v>0</v>
      </c>
      <c r="P163" s="42">
        <v>82.8</v>
      </c>
      <c r="Q163" s="42">
        <v>75.27</v>
      </c>
      <c r="R163" s="42">
        <v>75.27</v>
      </c>
      <c r="S163" s="64">
        <f>R163*20%</f>
        <v>15.054</v>
      </c>
      <c r="T163" s="65">
        <f>R163+S163</f>
        <v>90.323999999999998</v>
      </c>
      <c r="U163" s="45">
        <v>103.87</v>
      </c>
    </row>
    <row r="164" spans="1:21" ht="37.5" customHeight="1" thickBot="1" x14ac:dyDescent="0.3">
      <c r="A164" s="63" t="s">
        <v>317</v>
      </c>
      <c r="B164" s="38" t="s">
        <v>45</v>
      </c>
      <c r="C164" s="39"/>
      <c r="D164" s="58"/>
      <c r="E164" s="47"/>
      <c r="F164" s="41"/>
      <c r="G164" s="42">
        <v>74.2</v>
      </c>
      <c r="H164" s="42">
        <v>74.2</v>
      </c>
      <c r="I164" s="42"/>
      <c r="J164" s="42"/>
      <c r="K164" s="42"/>
      <c r="L164" s="42"/>
      <c r="M164" s="42"/>
      <c r="N164" s="42">
        <f t="shared" si="43"/>
        <v>76.430000000000007</v>
      </c>
      <c r="O164" s="42">
        <f t="shared" si="51"/>
        <v>76.430000000000007</v>
      </c>
      <c r="P164" s="42">
        <f t="shared" si="52"/>
        <v>76.430000000000007</v>
      </c>
      <c r="Q164" s="42">
        <f>ROUND(G164*1.03*1,2)</f>
        <v>76.430000000000007</v>
      </c>
      <c r="R164" s="42">
        <f>ROUND(H164*1.03*1,2)</f>
        <v>76.430000000000007</v>
      </c>
      <c r="S164" s="64">
        <f t="shared" ref="S164:S217" si="54">R164*20%</f>
        <v>15.286000000000001</v>
      </c>
      <c r="T164" s="65">
        <f t="shared" ref="T164:T217" si="55">R164+S164</f>
        <v>91.716000000000008</v>
      </c>
      <c r="U164" s="45">
        <v>105.47</v>
      </c>
    </row>
    <row r="165" spans="1:21" ht="48" customHeight="1" thickBot="1" x14ac:dyDescent="0.3">
      <c r="A165" s="63" t="s">
        <v>318</v>
      </c>
      <c r="B165" s="38" t="s">
        <v>45</v>
      </c>
      <c r="C165" s="60"/>
      <c r="D165" s="58"/>
      <c r="E165" s="41"/>
      <c r="F165" s="41"/>
      <c r="G165" s="42">
        <v>77.72</v>
      </c>
      <c r="H165" s="42">
        <v>77.72</v>
      </c>
      <c r="I165" s="42"/>
      <c r="J165" s="42"/>
      <c r="K165" s="42"/>
      <c r="L165" s="42"/>
      <c r="M165" s="42"/>
      <c r="N165" s="42">
        <f t="shared" si="43"/>
        <v>80.05</v>
      </c>
      <c r="O165" s="42">
        <f t="shared" si="51"/>
        <v>80.05</v>
      </c>
      <c r="P165" s="42">
        <f t="shared" si="52"/>
        <v>80.05</v>
      </c>
      <c r="Q165" s="42">
        <f>ROUND(G165*1.03*1,2)</f>
        <v>80.05</v>
      </c>
      <c r="R165" s="42">
        <f>ROUND(H165*1.03*1,2)</f>
        <v>80.05</v>
      </c>
      <c r="S165" s="64">
        <f t="shared" si="54"/>
        <v>16.010000000000002</v>
      </c>
      <c r="T165" s="65">
        <f t="shared" si="55"/>
        <v>96.06</v>
      </c>
      <c r="U165" s="45">
        <v>110.47</v>
      </c>
    </row>
    <row r="166" spans="1:21" ht="45.75" customHeight="1" thickBot="1" x14ac:dyDescent="0.3">
      <c r="A166" s="63" t="s">
        <v>319</v>
      </c>
      <c r="B166" s="38" t="s">
        <v>45</v>
      </c>
      <c r="C166" s="39"/>
      <c r="D166" s="58"/>
      <c r="E166" s="47"/>
      <c r="F166" s="41"/>
      <c r="G166" s="42">
        <v>73.08</v>
      </c>
      <c r="H166" s="42">
        <v>73.08</v>
      </c>
      <c r="I166" s="42"/>
      <c r="J166" s="42"/>
      <c r="K166" s="42"/>
      <c r="L166" s="42"/>
      <c r="M166" s="42"/>
      <c r="N166" s="42">
        <f>ROUND(G166*1.03*1,2)</f>
        <v>75.27</v>
      </c>
      <c r="O166" s="42">
        <f>M166*1.1</f>
        <v>0</v>
      </c>
      <c r="P166" s="42">
        <v>82.8</v>
      </c>
      <c r="Q166" s="42">
        <f>M166*1.1</f>
        <v>0</v>
      </c>
      <c r="R166" s="42">
        <f>N166*1.1</f>
        <v>82.796999999999997</v>
      </c>
      <c r="S166" s="64">
        <f>R166*20%</f>
        <v>16.5594</v>
      </c>
      <c r="T166" s="65">
        <f>R166+S166</f>
        <v>99.356399999999994</v>
      </c>
      <c r="U166" s="45">
        <v>114.26</v>
      </c>
    </row>
    <row r="167" spans="1:21" ht="59.25" customHeight="1" thickBot="1" x14ac:dyDescent="0.3">
      <c r="A167" s="63" t="s">
        <v>320</v>
      </c>
      <c r="B167" s="38" t="s">
        <v>45</v>
      </c>
      <c r="C167" s="60"/>
      <c r="D167" s="58"/>
      <c r="E167" s="41"/>
      <c r="F167" s="41"/>
      <c r="G167" s="42">
        <v>85.24</v>
      </c>
      <c r="H167" s="42">
        <v>85.24</v>
      </c>
      <c r="I167" s="42"/>
      <c r="J167" s="42"/>
      <c r="K167" s="42"/>
      <c r="L167" s="42"/>
      <c r="M167" s="42"/>
      <c r="N167" s="42">
        <f t="shared" si="43"/>
        <v>87.8</v>
      </c>
      <c r="O167" s="42">
        <f>ROUND(G167*1.03*1,2)</f>
        <v>87.8</v>
      </c>
      <c r="P167" s="42">
        <f>ROUND(G167*1.03*1,2)</f>
        <v>87.8</v>
      </c>
      <c r="Q167" s="42">
        <f>ROUND(G167*1.03*1,2)</f>
        <v>87.8</v>
      </c>
      <c r="R167" s="42">
        <f>ROUND(H167*1.03*1,2)</f>
        <v>87.8</v>
      </c>
      <c r="S167" s="64">
        <f t="shared" si="54"/>
        <v>17.559999999999999</v>
      </c>
      <c r="T167" s="65">
        <f t="shared" si="55"/>
        <v>105.36</v>
      </c>
      <c r="U167" s="45">
        <v>121.16</v>
      </c>
    </row>
    <row r="168" spans="1:21" ht="29.25" customHeight="1" thickBot="1" x14ac:dyDescent="0.3">
      <c r="A168" s="63" t="s">
        <v>321</v>
      </c>
      <c r="B168" s="38" t="s">
        <v>45</v>
      </c>
      <c r="C168" s="68"/>
      <c r="D168" s="58" t="s">
        <v>322</v>
      </c>
      <c r="E168" s="47"/>
      <c r="F168" s="59"/>
      <c r="G168" s="42">
        <v>76.56</v>
      </c>
      <c r="H168" s="42">
        <v>76.56</v>
      </c>
      <c r="I168" s="42"/>
      <c r="J168" s="42"/>
      <c r="K168" s="42"/>
      <c r="L168" s="42"/>
      <c r="M168" s="42"/>
      <c r="N168" s="42">
        <v>93.35</v>
      </c>
      <c r="O168" s="42">
        <v>93.35</v>
      </c>
      <c r="P168" s="42">
        <v>93.35</v>
      </c>
      <c r="Q168" s="42">
        <v>93.35</v>
      </c>
      <c r="R168" s="42">
        <v>93.35</v>
      </c>
      <c r="S168" s="69">
        <f>R168*20%</f>
        <v>18.669999999999998</v>
      </c>
      <c r="T168" s="70">
        <f>R168+S168</f>
        <v>112.02</v>
      </c>
      <c r="U168" s="45">
        <v>128.82</v>
      </c>
    </row>
    <row r="169" spans="1:21" ht="36" customHeight="1" thickBot="1" x14ac:dyDescent="0.3">
      <c r="A169" s="63" t="s">
        <v>323</v>
      </c>
      <c r="B169" s="38" t="s">
        <v>45</v>
      </c>
      <c r="C169" s="60"/>
      <c r="D169" s="58"/>
      <c r="E169" s="41"/>
      <c r="F169" s="41"/>
      <c r="G169" s="42">
        <v>103.65</v>
      </c>
      <c r="H169" s="42">
        <v>103.65</v>
      </c>
      <c r="I169" s="42"/>
      <c r="J169" s="42"/>
      <c r="K169" s="42"/>
      <c r="L169" s="42"/>
      <c r="M169" s="42"/>
      <c r="N169" s="42">
        <f t="shared" si="43"/>
        <v>106.76</v>
      </c>
      <c r="O169" s="42">
        <f>ROUND(G169*1.03*1,2)</f>
        <v>106.76</v>
      </c>
      <c r="P169" s="42">
        <f>ROUND(G169*1.03*1,2)</f>
        <v>106.76</v>
      </c>
      <c r="Q169" s="42">
        <f>ROUND(G169*1.03*1,2)</f>
        <v>106.76</v>
      </c>
      <c r="R169" s="42">
        <f>ROUND(H169*1.03*1,2)</f>
        <v>106.76</v>
      </c>
      <c r="S169" s="64">
        <f t="shared" ref="S169:S172" si="56">R169*20%</f>
        <v>21.352000000000004</v>
      </c>
      <c r="T169" s="65">
        <f t="shared" ref="T169:T172" si="57">R169+S169</f>
        <v>128.11200000000002</v>
      </c>
      <c r="U169" s="45">
        <v>147.33000000000001</v>
      </c>
    </row>
    <row r="170" spans="1:21" ht="63.75" customHeight="1" thickBot="1" x14ac:dyDescent="0.3">
      <c r="A170" s="63" t="s">
        <v>324</v>
      </c>
      <c r="B170" s="38" t="s">
        <v>45</v>
      </c>
      <c r="C170" s="60"/>
      <c r="D170" s="58"/>
      <c r="E170" s="41"/>
      <c r="F170" s="41"/>
      <c r="G170" s="42">
        <v>103.65</v>
      </c>
      <c r="H170" s="42">
        <v>113</v>
      </c>
      <c r="I170" s="42"/>
      <c r="J170" s="42"/>
      <c r="K170" s="42"/>
      <c r="L170" s="42"/>
      <c r="M170" s="42"/>
      <c r="N170" s="42">
        <v>116.39</v>
      </c>
      <c r="O170" s="42">
        <v>116.39</v>
      </c>
      <c r="P170" s="42">
        <f>ROUND(G170*1.03*1,2)</f>
        <v>106.76</v>
      </c>
      <c r="Q170" s="42">
        <f>ROUND(G170*1.03*1,2)</f>
        <v>106.76</v>
      </c>
      <c r="R170" s="42">
        <f>ROUND(H170*1.03*1,2)</f>
        <v>116.39</v>
      </c>
      <c r="S170" s="64">
        <f t="shared" si="56"/>
        <v>23.278000000000002</v>
      </c>
      <c r="T170" s="65">
        <f t="shared" si="57"/>
        <v>139.66800000000001</v>
      </c>
      <c r="U170" s="45">
        <v>160.62</v>
      </c>
    </row>
    <row r="171" spans="1:21" ht="54.75" customHeight="1" thickBot="1" x14ac:dyDescent="0.3">
      <c r="A171" s="63" t="s">
        <v>325</v>
      </c>
      <c r="B171" s="38" t="s">
        <v>45</v>
      </c>
      <c r="C171" s="60"/>
      <c r="D171" s="58"/>
      <c r="E171" s="41"/>
      <c r="F171" s="41"/>
      <c r="G171" s="42"/>
      <c r="H171" s="42" t="s">
        <v>326</v>
      </c>
      <c r="I171" s="42"/>
      <c r="J171" s="42"/>
      <c r="K171" s="42"/>
      <c r="L171" s="42"/>
      <c r="M171" s="42"/>
      <c r="N171" s="42">
        <v>115</v>
      </c>
      <c r="O171" s="42">
        <v>115</v>
      </c>
      <c r="P171" s="42">
        <v>115</v>
      </c>
      <c r="Q171" s="42">
        <v>115</v>
      </c>
      <c r="R171" s="42">
        <v>115</v>
      </c>
      <c r="S171" s="64">
        <f t="shared" si="56"/>
        <v>23</v>
      </c>
      <c r="T171" s="65">
        <f t="shared" si="57"/>
        <v>138</v>
      </c>
      <c r="U171" s="45">
        <v>158.69999999999999</v>
      </c>
    </row>
    <row r="172" spans="1:21" ht="47.25" hidden="1" customHeight="1" x14ac:dyDescent="0.25">
      <c r="A172" s="63" t="s">
        <v>327</v>
      </c>
      <c r="B172" s="38" t="s">
        <v>45</v>
      </c>
      <c r="C172" s="60"/>
      <c r="D172" s="58"/>
      <c r="E172" s="41"/>
      <c r="F172" s="41"/>
      <c r="G172" s="42"/>
      <c r="H172" s="42" t="s">
        <v>326</v>
      </c>
      <c r="I172" s="42"/>
      <c r="J172" s="42"/>
      <c r="K172" s="42"/>
      <c r="L172" s="42"/>
      <c r="M172" s="42"/>
      <c r="N172" s="42">
        <v>115</v>
      </c>
      <c r="O172" s="42">
        <v>115</v>
      </c>
      <c r="P172" s="42">
        <v>115</v>
      </c>
      <c r="Q172" s="42">
        <v>115</v>
      </c>
      <c r="R172" s="42">
        <v>115</v>
      </c>
      <c r="S172" s="64">
        <f t="shared" si="56"/>
        <v>23</v>
      </c>
      <c r="T172" s="65">
        <f t="shared" si="57"/>
        <v>138</v>
      </c>
      <c r="U172" s="45">
        <v>158.69999999999999</v>
      </c>
    </row>
    <row r="173" spans="1:21" ht="36" customHeight="1" thickBot="1" x14ac:dyDescent="0.3">
      <c r="A173" s="63" t="s">
        <v>328</v>
      </c>
      <c r="B173" s="38" t="s">
        <v>45</v>
      </c>
      <c r="C173" s="60"/>
      <c r="D173" s="58"/>
      <c r="E173" s="41"/>
      <c r="F173" s="41"/>
      <c r="G173" s="42">
        <v>130.34</v>
      </c>
      <c r="H173" s="42">
        <v>130.34</v>
      </c>
      <c r="I173" s="42"/>
      <c r="J173" s="42"/>
      <c r="K173" s="42"/>
      <c r="L173" s="42"/>
      <c r="M173" s="42"/>
      <c r="N173" s="42">
        <f t="shared" ref="N173:N176" si="58">ROUND(G173*1.03*1,2)</f>
        <v>134.25</v>
      </c>
      <c r="O173" s="42">
        <f t="shared" ref="O173:O176" si="59">ROUND(G173*1.03*1,2)</f>
        <v>134.25</v>
      </c>
      <c r="P173" s="42">
        <f t="shared" ref="P173:P176" si="60">ROUND(G173*1.03*1,2)</f>
        <v>134.25</v>
      </c>
      <c r="Q173" s="42">
        <f t="shared" ref="Q173:R176" si="61">ROUND(G173*1.03*1,2)</f>
        <v>134.25</v>
      </c>
      <c r="R173" s="42">
        <f t="shared" si="61"/>
        <v>134.25</v>
      </c>
      <c r="S173" s="64">
        <f t="shared" si="54"/>
        <v>26.85</v>
      </c>
      <c r="T173" s="65">
        <f t="shared" si="55"/>
        <v>161.1</v>
      </c>
      <c r="U173" s="45">
        <v>185.27</v>
      </c>
    </row>
    <row r="174" spans="1:21" ht="41.25" customHeight="1" thickBot="1" x14ac:dyDescent="0.3">
      <c r="A174" s="63" t="s">
        <v>329</v>
      </c>
      <c r="B174" s="38" t="s">
        <v>45</v>
      </c>
      <c r="C174" s="39"/>
      <c r="D174" s="58" t="s">
        <v>330</v>
      </c>
      <c r="E174" s="47"/>
      <c r="F174" s="41"/>
      <c r="G174" s="42">
        <v>158.46</v>
      </c>
      <c r="H174" s="42">
        <v>158.46</v>
      </c>
      <c r="I174" s="42"/>
      <c r="J174" s="42"/>
      <c r="K174" s="42"/>
      <c r="L174" s="42"/>
      <c r="M174" s="42"/>
      <c r="N174" s="42">
        <f t="shared" si="58"/>
        <v>163.21</v>
      </c>
      <c r="O174" s="42">
        <f t="shared" si="59"/>
        <v>163.21</v>
      </c>
      <c r="P174" s="42">
        <f t="shared" si="60"/>
        <v>163.21</v>
      </c>
      <c r="Q174" s="42">
        <f t="shared" si="61"/>
        <v>163.21</v>
      </c>
      <c r="R174" s="42">
        <f t="shared" si="61"/>
        <v>163.21</v>
      </c>
      <c r="S174" s="64">
        <f t="shared" si="54"/>
        <v>32.642000000000003</v>
      </c>
      <c r="T174" s="65">
        <f t="shared" si="55"/>
        <v>195.852</v>
      </c>
      <c r="U174" s="45">
        <v>225.23</v>
      </c>
    </row>
    <row r="175" spans="1:21" ht="36.75" customHeight="1" thickBot="1" x14ac:dyDescent="0.3">
      <c r="A175" s="63" t="s">
        <v>331</v>
      </c>
      <c r="B175" s="38" t="s">
        <v>45</v>
      </c>
      <c r="C175" s="39"/>
      <c r="D175" s="58" t="s">
        <v>330</v>
      </c>
      <c r="E175" s="47"/>
      <c r="F175" s="41"/>
      <c r="G175" s="42">
        <v>175.78</v>
      </c>
      <c r="H175" s="42">
        <v>175.78</v>
      </c>
      <c r="I175" s="42"/>
      <c r="J175" s="42"/>
      <c r="K175" s="42"/>
      <c r="L175" s="42"/>
      <c r="M175" s="42"/>
      <c r="N175" s="42">
        <f t="shared" si="58"/>
        <v>181.05</v>
      </c>
      <c r="O175" s="42">
        <f t="shared" si="59"/>
        <v>181.05</v>
      </c>
      <c r="P175" s="42">
        <f t="shared" si="60"/>
        <v>181.05</v>
      </c>
      <c r="Q175" s="42">
        <f t="shared" si="61"/>
        <v>181.05</v>
      </c>
      <c r="R175" s="42">
        <f t="shared" si="61"/>
        <v>181.05</v>
      </c>
      <c r="S175" s="64">
        <f t="shared" si="54"/>
        <v>36.21</v>
      </c>
      <c r="T175" s="65">
        <f t="shared" si="55"/>
        <v>217.26000000000002</v>
      </c>
      <c r="U175" s="45">
        <v>249.85</v>
      </c>
    </row>
    <row r="176" spans="1:21" ht="37.5" customHeight="1" thickBot="1" x14ac:dyDescent="0.3">
      <c r="A176" s="63" t="s">
        <v>332</v>
      </c>
      <c r="B176" s="40" t="s">
        <v>333</v>
      </c>
      <c r="C176" s="58"/>
      <c r="D176" s="58"/>
      <c r="E176" s="47"/>
      <c r="F176" s="41"/>
      <c r="G176" s="42">
        <v>233.32</v>
      </c>
      <c r="H176" s="42">
        <v>233.32</v>
      </c>
      <c r="I176" s="42"/>
      <c r="J176" s="42"/>
      <c r="K176" s="42"/>
      <c r="L176" s="42"/>
      <c r="M176" s="42"/>
      <c r="N176" s="42">
        <f t="shared" si="58"/>
        <v>240.32</v>
      </c>
      <c r="O176" s="42">
        <f t="shared" si="59"/>
        <v>240.32</v>
      </c>
      <c r="P176" s="42">
        <f t="shared" si="60"/>
        <v>240.32</v>
      </c>
      <c r="Q176" s="42">
        <f t="shared" si="61"/>
        <v>240.32</v>
      </c>
      <c r="R176" s="42">
        <f t="shared" si="61"/>
        <v>240.32</v>
      </c>
      <c r="S176" s="64">
        <f t="shared" si="54"/>
        <v>48.064</v>
      </c>
      <c r="T176" s="65">
        <f t="shared" si="55"/>
        <v>288.38400000000001</v>
      </c>
      <c r="U176" s="45">
        <v>331.64</v>
      </c>
    </row>
    <row r="177" spans="1:21" ht="45" customHeight="1" thickBot="1" x14ac:dyDescent="0.3">
      <c r="A177" s="63" t="s">
        <v>334</v>
      </c>
      <c r="B177" s="40" t="s">
        <v>335</v>
      </c>
      <c r="C177" s="58"/>
      <c r="D177" s="58" t="s">
        <v>336</v>
      </c>
      <c r="E177" s="47"/>
      <c r="F177" s="41"/>
      <c r="G177" s="42"/>
      <c r="H177" s="42" t="s">
        <v>337</v>
      </c>
      <c r="I177" s="42"/>
      <c r="J177" s="42"/>
      <c r="K177" s="42"/>
      <c r="L177" s="42"/>
      <c r="M177" s="42"/>
      <c r="N177" s="42">
        <v>289.5</v>
      </c>
      <c r="O177" s="42">
        <v>289.5</v>
      </c>
      <c r="P177" s="42">
        <v>289.5</v>
      </c>
      <c r="Q177" s="42">
        <v>289.5</v>
      </c>
      <c r="R177" s="42">
        <v>289.5</v>
      </c>
      <c r="S177" s="64">
        <f t="shared" si="54"/>
        <v>57.900000000000006</v>
      </c>
      <c r="T177" s="65">
        <f t="shared" si="55"/>
        <v>347.4</v>
      </c>
      <c r="U177" s="45">
        <v>399.51</v>
      </c>
    </row>
    <row r="178" spans="1:21" ht="38.25" customHeight="1" thickBot="1" x14ac:dyDescent="0.3">
      <c r="A178" s="63" t="s">
        <v>338</v>
      </c>
      <c r="B178" s="38" t="s">
        <v>45</v>
      </c>
      <c r="C178" s="58"/>
      <c r="D178" s="58" t="s">
        <v>339</v>
      </c>
      <c r="E178" s="47"/>
      <c r="F178" s="59"/>
      <c r="G178" s="42">
        <v>14.23</v>
      </c>
      <c r="H178" s="42">
        <v>14.23</v>
      </c>
      <c r="I178" s="42"/>
      <c r="J178" s="42"/>
      <c r="K178" s="42"/>
      <c r="L178" s="42"/>
      <c r="M178" s="42"/>
      <c r="N178" s="42">
        <f t="shared" ref="N178:N180" si="62">ROUND(G178*1.03*1,2)</f>
        <v>14.66</v>
      </c>
      <c r="O178" s="42">
        <f t="shared" ref="O178:O180" si="63">ROUND(G178*1.03*1,2)</f>
        <v>14.66</v>
      </c>
      <c r="P178" s="42">
        <f>ROUND(G178*1.03*1,2)</f>
        <v>14.66</v>
      </c>
      <c r="Q178" s="42">
        <v>15.78</v>
      </c>
      <c r="R178" s="42">
        <v>15.78</v>
      </c>
      <c r="S178" s="69">
        <f t="shared" si="54"/>
        <v>3.1560000000000001</v>
      </c>
      <c r="T178" s="70">
        <f t="shared" si="55"/>
        <v>18.936</v>
      </c>
      <c r="U178" s="45">
        <v>21.78</v>
      </c>
    </row>
    <row r="179" spans="1:21" ht="41.25" customHeight="1" thickBot="1" x14ac:dyDescent="0.3">
      <c r="A179" s="63" t="s">
        <v>340</v>
      </c>
      <c r="B179" s="38" t="s">
        <v>45</v>
      </c>
      <c r="C179" s="58"/>
      <c r="D179" s="58" t="s">
        <v>341</v>
      </c>
      <c r="E179" s="47"/>
      <c r="F179" s="59"/>
      <c r="G179" s="42">
        <v>14.72</v>
      </c>
      <c r="H179" s="42">
        <v>14.72</v>
      </c>
      <c r="I179" s="42"/>
      <c r="J179" s="42"/>
      <c r="K179" s="42"/>
      <c r="L179" s="42"/>
      <c r="M179" s="42"/>
      <c r="N179" s="42">
        <f t="shared" si="62"/>
        <v>15.16</v>
      </c>
      <c r="O179" s="42">
        <f t="shared" si="63"/>
        <v>15.16</v>
      </c>
      <c r="P179" s="42">
        <f>ROUND(G179*1.03*1,2)</f>
        <v>15.16</v>
      </c>
      <c r="Q179" s="42">
        <v>16.84</v>
      </c>
      <c r="R179" s="42">
        <v>16.84</v>
      </c>
      <c r="S179" s="69">
        <f t="shared" si="54"/>
        <v>3.3680000000000003</v>
      </c>
      <c r="T179" s="70">
        <f t="shared" si="55"/>
        <v>20.207999999999998</v>
      </c>
      <c r="U179" s="45">
        <v>23.24</v>
      </c>
    </row>
    <row r="180" spans="1:21" ht="26.25" customHeight="1" thickBot="1" x14ac:dyDescent="0.3">
      <c r="A180" s="63" t="s">
        <v>342</v>
      </c>
      <c r="B180" s="38" t="s">
        <v>45</v>
      </c>
      <c r="C180" s="58"/>
      <c r="D180" s="58" t="s">
        <v>343</v>
      </c>
      <c r="E180" s="47"/>
      <c r="F180" s="59"/>
      <c r="G180" s="42">
        <v>16.59</v>
      </c>
      <c r="H180" s="42">
        <v>16.59</v>
      </c>
      <c r="I180" s="42"/>
      <c r="J180" s="42"/>
      <c r="K180" s="42"/>
      <c r="L180" s="42"/>
      <c r="M180" s="42"/>
      <c r="N180" s="42">
        <f t="shared" si="62"/>
        <v>17.09</v>
      </c>
      <c r="O180" s="42">
        <f t="shared" si="63"/>
        <v>17.09</v>
      </c>
      <c r="P180" s="42">
        <f>ROUND(G180*1.03*1,2)</f>
        <v>17.09</v>
      </c>
      <c r="Q180" s="42">
        <v>21.95</v>
      </c>
      <c r="R180" s="42">
        <v>21.95</v>
      </c>
      <c r="S180" s="69">
        <f t="shared" si="54"/>
        <v>4.3899999999999997</v>
      </c>
      <c r="T180" s="70">
        <f t="shared" si="55"/>
        <v>26.34</v>
      </c>
      <c r="U180" s="45">
        <v>30.29</v>
      </c>
    </row>
    <row r="181" spans="1:21" ht="26.25" customHeight="1" thickBot="1" x14ac:dyDescent="0.3">
      <c r="A181" s="63"/>
      <c r="B181" s="38"/>
      <c r="C181" s="58"/>
      <c r="D181" s="58"/>
      <c r="E181" s="47"/>
      <c r="F181" s="59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69">
        <f t="shared" si="54"/>
        <v>0</v>
      </c>
      <c r="T181" s="70">
        <f t="shared" si="55"/>
        <v>0</v>
      </c>
      <c r="U181" s="45">
        <v>0</v>
      </c>
    </row>
    <row r="182" spans="1:21" ht="56.25" customHeight="1" thickBot="1" x14ac:dyDescent="0.3">
      <c r="A182" s="63" t="s">
        <v>344</v>
      </c>
      <c r="B182" s="38"/>
      <c r="C182" s="58"/>
      <c r="D182" s="58"/>
      <c r="E182" s="47"/>
      <c r="F182" s="59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>
        <v>4.13</v>
      </c>
      <c r="S182" s="69">
        <f t="shared" si="54"/>
        <v>0.82600000000000007</v>
      </c>
      <c r="T182" s="70">
        <f t="shared" si="55"/>
        <v>4.9559999999999995</v>
      </c>
      <c r="U182" s="45">
        <v>5.7</v>
      </c>
    </row>
    <row r="183" spans="1:21" ht="60.75" customHeight="1" thickBot="1" x14ac:dyDescent="0.3">
      <c r="A183" s="63" t="s">
        <v>345</v>
      </c>
      <c r="B183" s="38"/>
      <c r="C183" s="58"/>
      <c r="D183" s="58"/>
      <c r="E183" s="47"/>
      <c r="F183" s="59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>
        <v>4.4400000000000004</v>
      </c>
      <c r="S183" s="69">
        <f t="shared" si="54"/>
        <v>0.88800000000000012</v>
      </c>
      <c r="T183" s="70">
        <f t="shared" si="55"/>
        <v>5.3280000000000003</v>
      </c>
      <c r="U183" s="45">
        <v>6.13</v>
      </c>
    </row>
    <row r="184" spans="1:21" ht="63" customHeight="1" thickBot="1" x14ac:dyDescent="0.3">
      <c r="A184" s="63" t="s">
        <v>346</v>
      </c>
      <c r="B184" s="38"/>
      <c r="C184" s="58"/>
      <c r="D184" s="58"/>
      <c r="E184" s="47"/>
      <c r="F184" s="59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>
        <v>4.76</v>
      </c>
      <c r="S184" s="69">
        <f t="shared" si="54"/>
        <v>0.95199999999999996</v>
      </c>
      <c r="T184" s="70">
        <f t="shared" si="55"/>
        <v>5.7119999999999997</v>
      </c>
      <c r="U184" s="45">
        <v>6.57</v>
      </c>
    </row>
    <row r="185" spans="1:21" ht="39" hidden="1" customHeight="1" x14ac:dyDescent="0.25">
      <c r="A185" s="63" t="s">
        <v>347</v>
      </c>
      <c r="B185" s="38"/>
      <c r="C185" s="58"/>
      <c r="D185" s="58" t="s">
        <v>348</v>
      </c>
      <c r="E185" s="47"/>
      <c r="F185" s="59"/>
      <c r="G185" s="42"/>
      <c r="H185" s="42"/>
      <c r="I185" s="42"/>
      <c r="J185" s="42"/>
      <c r="K185" s="42"/>
      <c r="L185" s="42"/>
      <c r="M185" s="42"/>
      <c r="N185" s="42">
        <v>12.4</v>
      </c>
      <c r="O185" s="42">
        <v>12.4</v>
      </c>
      <c r="P185" s="42">
        <v>12.4</v>
      </c>
      <c r="Q185" s="42">
        <v>12.4</v>
      </c>
      <c r="R185" s="42">
        <v>12.4</v>
      </c>
      <c r="S185" s="69">
        <f t="shared" si="54"/>
        <v>2.4800000000000004</v>
      </c>
      <c r="T185" s="70">
        <f t="shared" si="55"/>
        <v>14.88</v>
      </c>
      <c r="U185" s="45">
        <v>17.11</v>
      </c>
    </row>
    <row r="186" spans="1:21" ht="27" customHeight="1" thickBot="1" x14ac:dyDescent="0.3">
      <c r="A186" s="63" t="s">
        <v>349</v>
      </c>
      <c r="B186" s="77" t="s">
        <v>350</v>
      </c>
      <c r="C186" s="58"/>
      <c r="D186" s="58"/>
      <c r="E186" s="47"/>
      <c r="F186" s="59"/>
      <c r="G186" s="42"/>
      <c r="H186" s="42"/>
      <c r="I186" s="42"/>
      <c r="J186" s="42"/>
      <c r="K186" s="42"/>
      <c r="L186" s="42"/>
      <c r="M186" s="42"/>
      <c r="N186" s="42">
        <v>8.4499999999999993</v>
      </c>
      <c r="O186" s="42">
        <v>8.4499999999999993</v>
      </c>
      <c r="P186" s="42">
        <v>8.4499999999999993</v>
      </c>
      <c r="Q186" s="42">
        <v>8.4499999999999993</v>
      </c>
      <c r="R186" s="42">
        <v>8.4499999999999993</v>
      </c>
      <c r="S186" s="69">
        <f t="shared" si="54"/>
        <v>1.69</v>
      </c>
      <c r="T186" s="70">
        <f t="shared" si="55"/>
        <v>10.139999999999999</v>
      </c>
      <c r="U186" s="45">
        <v>11.66</v>
      </c>
    </row>
    <row r="187" spans="1:21" ht="31.5" customHeight="1" thickBot="1" x14ac:dyDescent="0.3">
      <c r="A187" s="63" t="s">
        <v>351</v>
      </c>
      <c r="B187" s="77" t="s">
        <v>352</v>
      </c>
      <c r="C187" s="58"/>
      <c r="D187" s="58"/>
      <c r="E187" s="47"/>
      <c r="F187" s="59"/>
      <c r="G187" s="42"/>
      <c r="H187" s="42"/>
      <c r="I187" s="42"/>
      <c r="J187" s="42"/>
      <c r="K187" s="42"/>
      <c r="L187" s="42"/>
      <c r="M187" s="42"/>
      <c r="N187" s="42">
        <v>8</v>
      </c>
      <c r="O187" s="42">
        <v>8</v>
      </c>
      <c r="P187" s="42">
        <v>8</v>
      </c>
      <c r="Q187" s="42">
        <v>8</v>
      </c>
      <c r="R187" s="42">
        <v>8</v>
      </c>
      <c r="S187" s="69">
        <f t="shared" si="54"/>
        <v>1.6</v>
      </c>
      <c r="T187" s="70">
        <f t="shared" si="55"/>
        <v>9.6</v>
      </c>
      <c r="U187" s="45">
        <v>11.04</v>
      </c>
    </row>
    <row r="188" spans="1:21" ht="31.5" customHeight="1" thickBot="1" x14ac:dyDescent="0.3">
      <c r="A188" s="78" t="s">
        <v>353</v>
      </c>
      <c r="B188" s="77" t="s">
        <v>354</v>
      </c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42">
        <v>12.08</v>
      </c>
      <c r="S188" s="69">
        <f t="shared" si="54"/>
        <v>2.4160000000000004</v>
      </c>
      <c r="T188" s="70">
        <f t="shared" si="55"/>
        <v>14.496</v>
      </c>
      <c r="U188" s="45">
        <v>16.670000000000002</v>
      </c>
    </row>
    <row r="189" spans="1:21" ht="31.5" customHeight="1" thickBot="1" x14ac:dyDescent="0.3">
      <c r="A189" s="80" t="s">
        <v>355</v>
      </c>
      <c r="B189" s="77" t="s">
        <v>356</v>
      </c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42">
        <v>15.08</v>
      </c>
      <c r="S189" s="69">
        <f t="shared" si="54"/>
        <v>3.016</v>
      </c>
      <c r="T189" s="70">
        <f t="shared" si="55"/>
        <v>18.096</v>
      </c>
      <c r="U189" s="45">
        <v>20.81</v>
      </c>
    </row>
    <row r="190" spans="1:21" ht="31.5" customHeight="1" thickBot="1" x14ac:dyDescent="0.3">
      <c r="A190" s="80" t="s">
        <v>357</v>
      </c>
      <c r="B190" s="77" t="s">
        <v>358</v>
      </c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42">
        <v>19.100000000000001</v>
      </c>
      <c r="S190" s="69">
        <f t="shared" si="54"/>
        <v>3.8200000000000003</v>
      </c>
      <c r="T190" s="70">
        <f t="shared" si="55"/>
        <v>22.92</v>
      </c>
      <c r="U190" s="45">
        <v>26.36</v>
      </c>
    </row>
    <row r="191" spans="1:21" ht="31.5" customHeight="1" thickBot="1" x14ac:dyDescent="0.3">
      <c r="A191" s="80" t="s">
        <v>359</v>
      </c>
      <c r="B191" s="77" t="s">
        <v>360</v>
      </c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42">
        <v>29.82</v>
      </c>
      <c r="S191" s="69">
        <f t="shared" si="54"/>
        <v>5.9640000000000004</v>
      </c>
      <c r="T191" s="70">
        <f t="shared" si="55"/>
        <v>35.783999999999999</v>
      </c>
      <c r="U191" s="45">
        <v>41.15</v>
      </c>
    </row>
    <row r="192" spans="1:21" ht="31.5" customHeight="1" thickBot="1" x14ac:dyDescent="0.3">
      <c r="A192" s="80" t="s">
        <v>361</v>
      </c>
      <c r="B192" s="77" t="s">
        <v>362</v>
      </c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42">
        <v>35.83</v>
      </c>
      <c r="S192" s="69">
        <f t="shared" si="54"/>
        <v>7.1660000000000004</v>
      </c>
      <c r="T192" s="70">
        <f t="shared" si="55"/>
        <v>42.995999999999995</v>
      </c>
      <c r="U192" s="45">
        <v>49.45</v>
      </c>
    </row>
    <row r="193" spans="1:21" ht="31.5" customHeight="1" thickBot="1" x14ac:dyDescent="0.3">
      <c r="A193" s="80" t="s">
        <v>363</v>
      </c>
      <c r="B193" s="77" t="s">
        <v>364</v>
      </c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42">
        <v>53.2</v>
      </c>
      <c r="S193" s="69">
        <f t="shared" si="54"/>
        <v>10.64</v>
      </c>
      <c r="T193" s="70">
        <f t="shared" si="55"/>
        <v>63.84</v>
      </c>
      <c r="U193" s="45">
        <v>73.42</v>
      </c>
    </row>
    <row r="194" spans="1:21" ht="24.75" customHeight="1" thickBot="1" x14ac:dyDescent="0.3">
      <c r="A194" s="80" t="s">
        <v>363</v>
      </c>
      <c r="B194" s="77" t="s">
        <v>365</v>
      </c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42">
        <v>62.69</v>
      </c>
      <c r="S194" s="69">
        <f t="shared" si="54"/>
        <v>12.538</v>
      </c>
      <c r="T194" s="70">
        <f t="shared" si="55"/>
        <v>75.227999999999994</v>
      </c>
      <c r="U194" s="45">
        <v>86.51</v>
      </c>
    </row>
    <row r="195" spans="1:21" ht="26.25" customHeight="1" thickBot="1" x14ac:dyDescent="0.3">
      <c r="A195" s="63" t="s">
        <v>366</v>
      </c>
      <c r="B195" s="38" t="s">
        <v>45</v>
      </c>
      <c r="C195" s="39"/>
      <c r="D195" s="58" t="s">
        <v>367</v>
      </c>
      <c r="E195" s="47"/>
      <c r="F195" s="41"/>
      <c r="G195" s="42">
        <v>13.41</v>
      </c>
      <c r="H195" s="42">
        <v>13.41</v>
      </c>
      <c r="I195" s="42"/>
      <c r="J195" s="42"/>
      <c r="K195" s="42"/>
      <c r="L195" s="42"/>
      <c r="M195" s="42"/>
      <c r="N195" s="42">
        <f t="shared" ref="N195:N200" si="64">ROUND(G195*1.03*1,2)</f>
        <v>13.81</v>
      </c>
      <c r="O195" s="42">
        <f t="shared" ref="O195:O200" si="65">ROUND(G195*1.03*1,2)</f>
        <v>13.81</v>
      </c>
      <c r="P195" s="42">
        <f t="shared" ref="P195:P200" si="66">ROUND(G195*1.03*1,2)</f>
        <v>13.81</v>
      </c>
      <c r="Q195" s="42">
        <f t="shared" ref="Q195:R200" si="67">ROUND(G195*1.03*1,2)</f>
        <v>13.81</v>
      </c>
      <c r="R195" s="42">
        <f t="shared" si="67"/>
        <v>13.81</v>
      </c>
      <c r="S195" s="64">
        <f t="shared" si="54"/>
        <v>2.7620000000000005</v>
      </c>
      <c r="T195" s="65">
        <f t="shared" si="55"/>
        <v>16.572000000000003</v>
      </c>
      <c r="U195" s="45">
        <v>19.059999999999999</v>
      </c>
    </row>
    <row r="196" spans="1:21" ht="40.5" hidden="1" customHeight="1" x14ac:dyDescent="0.25">
      <c r="A196" s="63" t="s">
        <v>368</v>
      </c>
      <c r="B196" s="38" t="s">
        <v>45</v>
      </c>
      <c r="C196" s="39"/>
      <c r="D196" s="58" t="s">
        <v>369</v>
      </c>
      <c r="E196" s="47"/>
      <c r="F196" s="41"/>
      <c r="G196" s="42">
        <v>44.31</v>
      </c>
      <c r="H196" s="42">
        <v>44.31</v>
      </c>
      <c r="I196" s="42"/>
      <c r="J196" s="42"/>
      <c r="K196" s="42"/>
      <c r="L196" s="42"/>
      <c r="M196" s="42"/>
      <c r="N196" s="42">
        <f t="shared" si="64"/>
        <v>45.64</v>
      </c>
      <c r="O196" s="42">
        <f t="shared" si="65"/>
        <v>45.64</v>
      </c>
      <c r="P196" s="42">
        <f t="shared" si="66"/>
        <v>45.64</v>
      </c>
      <c r="Q196" s="42">
        <f t="shared" si="67"/>
        <v>45.64</v>
      </c>
      <c r="R196" s="42">
        <f t="shared" si="67"/>
        <v>45.64</v>
      </c>
      <c r="S196" s="64">
        <f t="shared" si="54"/>
        <v>9.1280000000000001</v>
      </c>
      <c r="T196" s="65">
        <f t="shared" si="55"/>
        <v>54.768000000000001</v>
      </c>
      <c r="U196" s="45">
        <v>62.98</v>
      </c>
    </row>
    <row r="197" spans="1:21" ht="26.25" customHeight="1" thickBot="1" x14ac:dyDescent="0.3">
      <c r="A197" s="63" t="s">
        <v>370</v>
      </c>
      <c r="B197" s="38" t="s">
        <v>45</v>
      </c>
      <c r="C197" s="39"/>
      <c r="D197" s="58" t="s">
        <v>371</v>
      </c>
      <c r="E197" s="47"/>
      <c r="F197" s="41"/>
      <c r="G197" s="42">
        <v>33.79</v>
      </c>
      <c r="H197" s="42">
        <v>33.79</v>
      </c>
      <c r="I197" s="42"/>
      <c r="J197" s="42"/>
      <c r="K197" s="42"/>
      <c r="L197" s="42"/>
      <c r="M197" s="42"/>
      <c r="N197" s="42">
        <f t="shared" si="64"/>
        <v>34.799999999999997</v>
      </c>
      <c r="O197" s="42">
        <f t="shared" si="65"/>
        <v>34.799999999999997</v>
      </c>
      <c r="P197" s="42">
        <f t="shared" si="66"/>
        <v>34.799999999999997</v>
      </c>
      <c r="Q197" s="42">
        <f t="shared" si="67"/>
        <v>34.799999999999997</v>
      </c>
      <c r="R197" s="42">
        <f t="shared" si="67"/>
        <v>34.799999999999997</v>
      </c>
      <c r="S197" s="64">
        <f t="shared" si="54"/>
        <v>6.96</v>
      </c>
      <c r="T197" s="65">
        <f t="shared" si="55"/>
        <v>41.76</v>
      </c>
      <c r="U197" s="45">
        <v>48.02</v>
      </c>
    </row>
    <row r="198" spans="1:21" ht="26.25" customHeight="1" thickBot="1" x14ac:dyDescent="0.3">
      <c r="A198" s="63" t="s">
        <v>372</v>
      </c>
      <c r="B198" s="38" t="s">
        <v>45</v>
      </c>
      <c r="C198" s="39"/>
      <c r="D198" s="58" t="s">
        <v>371</v>
      </c>
      <c r="E198" s="47"/>
      <c r="F198" s="41"/>
      <c r="G198" s="42">
        <v>33.79</v>
      </c>
      <c r="H198" s="42">
        <v>33.79</v>
      </c>
      <c r="I198" s="42"/>
      <c r="J198" s="42"/>
      <c r="K198" s="42"/>
      <c r="L198" s="42"/>
      <c r="M198" s="42"/>
      <c r="N198" s="42">
        <f t="shared" si="64"/>
        <v>34.799999999999997</v>
      </c>
      <c r="O198" s="42">
        <f t="shared" si="65"/>
        <v>34.799999999999997</v>
      </c>
      <c r="P198" s="42">
        <f t="shared" si="66"/>
        <v>34.799999999999997</v>
      </c>
      <c r="Q198" s="42">
        <f t="shared" si="67"/>
        <v>34.799999999999997</v>
      </c>
      <c r="R198" s="42">
        <f t="shared" si="67"/>
        <v>34.799999999999997</v>
      </c>
      <c r="S198" s="64">
        <f t="shared" si="54"/>
        <v>6.96</v>
      </c>
      <c r="T198" s="65">
        <f t="shared" si="55"/>
        <v>41.76</v>
      </c>
      <c r="U198" s="45">
        <v>48.02</v>
      </c>
    </row>
    <row r="199" spans="1:21" ht="38.25" customHeight="1" thickBot="1" x14ac:dyDescent="0.3">
      <c r="A199" s="63" t="s">
        <v>373</v>
      </c>
      <c r="B199" s="38" t="s">
        <v>45</v>
      </c>
      <c r="C199" s="39"/>
      <c r="D199" s="58" t="s">
        <v>374</v>
      </c>
      <c r="E199" s="47"/>
      <c r="F199" s="41" t="s">
        <v>375</v>
      </c>
      <c r="G199" s="42">
        <v>5.7</v>
      </c>
      <c r="H199" s="42">
        <v>5.7</v>
      </c>
      <c r="I199" s="42"/>
      <c r="J199" s="42"/>
      <c r="K199" s="42"/>
      <c r="L199" s="42"/>
      <c r="M199" s="42"/>
      <c r="N199" s="42">
        <f t="shared" si="64"/>
        <v>5.87</v>
      </c>
      <c r="O199" s="42">
        <f t="shared" si="65"/>
        <v>5.87</v>
      </c>
      <c r="P199" s="42">
        <f t="shared" si="66"/>
        <v>5.87</v>
      </c>
      <c r="Q199" s="42">
        <f t="shared" si="67"/>
        <v>5.87</v>
      </c>
      <c r="R199" s="42">
        <f t="shared" si="67"/>
        <v>5.87</v>
      </c>
      <c r="S199" s="64">
        <f t="shared" si="54"/>
        <v>1.1740000000000002</v>
      </c>
      <c r="T199" s="65">
        <f t="shared" si="55"/>
        <v>7.0440000000000005</v>
      </c>
      <c r="U199" s="45">
        <v>8.1</v>
      </c>
    </row>
    <row r="200" spans="1:21" ht="26.25" customHeight="1" thickBot="1" x14ac:dyDescent="0.3">
      <c r="A200" s="63" t="s">
        <v>376</v>
      </c>
      <c r="B200" s="38" t="s">
        <v>45</v>
      </c>
      <c r="C200" s="39"/>
      <c r="D200" s="58" t="s">
        <v>377</v>
      </c>
      <c r="E200" s="47"/>
      <c r="F200" s="41"/>
      <c r="G200" s="42">
        <v>8.1300000000000008</v>
      </c>
      <c r="H200" s="42">
        <v>8.1300000000000008</v>
      </c>
      <c r="I200" s="42"/>
      <c r="J200" s="42"/>
      <c r="K200" s="42"/>
      <c r="L200" s="42"/>
      <c r="M200" s="42"/>
      <c r="N200" s="42">
        <f t="shared" si="64"/>
        <v>8.3699999999999992</v>
      </c>
      <c r="O200" s="42">
        <f t="shared" si="65"/>
        <v>8.3699999999999992</v>
      </c>
      <c r="P200" s="42">
        <f t="shared" si="66"/>
        <v>8.3699999999999992</v>
      </c>
      <c r="Q200" s="42">
        <f t="shared" si="67"/>
        <v>8.3699999999999992</v>
      </c>
      <c r="R200" s="42">
        <f t="shared" si="67"/>
        <v>8.3699999999999992</v>
      </c>
      <c r="S200" s="64">
        <f t="shared" si="54"/>
        <v>1.6739999999999999</v>
      </c>
      <c r="T200" s="65">
        <f t="shared" si="55"/>
        <v>10.043999999999999</v>
      </c>
      <c r="U200" s="45">
        <v>11.55</v>
      </c>
    </row>
    <row r="201" spans="1:21" ht="26.25" customHeight="1" thickBot="1" x14ac:dyDescent="0.3">
      <c r="A201" s="63" t="s">
        <v>378</v>
      </c>
      <c r="B201" s="38" t="s">
        <v>45</v>
      </c>
      <c r="C201" s="58"/>
      <c r="D201" s="58" t="s">
        <v>379</v>
      </c>
      <c r="E201" s="47"/>
      <c r="F201" s="59"/>
      <c r="G201" s="42">
        <v>8.32</v>
      </c>
      <c r="H201" s="42">
        <v>8.32</v>
      </c>
      <c r="I201" s="42"/>
      <c r="J201" s="42"/>
      <c r="K201" s="42"/>
      <c r="L201" s="42"/>
      <c r="M201" s="42"/>
      <c r="N201" s="42">
        <v>12.5</v>
      </c>
      <c r="O201" s="42">
        <v>12.5</v>
      </c>
      <c r="P201" s="42">
        <v>12.5</v>
      </c>
      <c r="Q201" s="42">
        <v>12.5</v>
      </c>
      <c r="R201" s="42">
        <v>12.5</v>
      </c>
      <c r="S201" s="64">
        <f t="shared" si="54"/>
        <v>2.5</v>
      </c>
      <c r="T201" s="65">
        <f t="shared" si="55"/>
        <v>15</v>
      </c>
      <c r="U201" s="45">
        <v>17.25</v>
      </c>
    </row>
    <row r="202" spans="1:21" ht="26.25" customHeight="1" thickBot="1" x14ac:dyDescent="0.3">
      <c r="A202" s="63" t="s">
        <v>380</v>
      </c>
      <c r="B202" s="38" t="s">
        <v>45</v>
      </c>
      <c r="C202" s="58"/>
      <c r="D202" s="58" t="s">
        <v>381</v>
      </c>
      <c r="E202" s="47"/>
      <c r="F202" s="59"/>
      <c r="G202" s="42"/>
      <c r="H202" s="42"/>
      <c r="I202" s="42"/>
      <c r="J202" s="42"/>
      <c r="K202" s="42"/>
      <c r="L202" s="42"/>
      <c r="M202" s="42"/>
      <c r="N202" s="42">
        <v>17.68</v>
      </c>
      <c r="O202" s="42">
        <v>17.68</v>
      </c>
      <c r="P202" s="42">
        <v>17.68</v>
      </c>
      <c r="Q202" s="42">
        <v>17.68</v>
      </c>
      <c r="R202" s="42">
        <v>17.68</v>
      </c>
      <c r="S202" s="64">
        <f t="shared" si="54"/>
        <v>3.536</v>
      </c>
      <c r="T202" s="65">
        <f t="shared" si="55"/>
        <v>21.216000000000001</v>
      </c>
      <c r="U202" s="45">
        <v>24.4</v>
      </c>
    </row>
    <row r="203" spans="1:21" ht="26.25" customHeight="1" thickBot="1" x14ac:dyDescent="0.3">
      <c r="A203" s="74" t="s">
        <v>382</v>
      </c>
      <c r="B203" s="40" t="s">
        <v>383</v>
      </c>
      <c r="C203" s="58"/>
      <c r="D203" s="58" t="s">
        <v>384</v>
      </c>
      <c r="E203" s="47"/>
      <c r="F203" s="59"/>
      <c r="G203" s="42">
        <v>17.28</v>
      </c>
      <c r="H203" s="42">
        <v>17.28</v>
      </c>
      <c r="I203" s="42"/>
      <c r="J203" s="42"/>
      <c r="K203" s="42"/>
      <c r="L203" s="42"/>
      <c r="M203" s="42"/>
      <c r="N203" s="42">
        <v>17.28</v>
      </c>
      <c r="O203" s="42">
        <v>17.28</v>
      </c>
      <c r="P203" s="42">
        <v>17.28</v>
      </c>
      <c r="Q203" s="42">
        <f>ROUND(F203*1,2)</f>
        <v>0</v>
      </c>
      <c r="R203" s="42">
        <f>ROUND(G203*1,2)</f>
        <v>17.28</v>
      </c>
      <c r="S203" s="64">
        <f t="shared" si="54"/>
        <v>3.4560000000000004</v>
      </c>
      <c r="T203" s="65">
        <f t="shared" si="55"/>
        <v>20.736000000000001</v>
      </c>
      <c r="U203" s="45">
        <v>23.85</v>
      </c>
    </row>
    <row r="204" spans="1:21" ht="26.25" customHeight="1" thickBot="1" x14ac:dyDescent="0.3">
      <c r="A204" s="74" t="s">
        <v>385</v>
      </c>
      <c r="B204" s="40" t="s">
        <v>386</v>
      </c>
      <c r="C204" s="58"/>
      <c r="D204" s="58" t="s">
        <v>384</v>
      </c>
      <c r="E204" s="47"/>
      <c r="F204" s="59"/>
      <c r="G204" s="42">
        <v>19.47</v>
      </c>
      <c r="H204" s="42">
        <v>19.47</v>
      </c>
      <c r="I204" s="42"/>
      <c r="J204" s="42"/>
      <c r="K204" s="42"/>
      <c r="L204" s="42"/>
      <c r="M204" s="42"/>
      <c r="N204" s="42">
        <v>19.47</v>
      </c>
      <c r="O204" s="42">
        <v>19.47</v>
      </c>
      <c r="P204" s="42">
        <v>19.47</v>
      </c>
      <c r="Q204" s="42">
        <f>ROUND(F204*1,2)</f>
        <v>0</v>
      </c>
      <c r="R204" s="42">
        <f>ROUND(G204*1,2)</f>
        <v>19.47</v>
      </c>
      <c r="S204" s="69">
        <f t="shared" si="54"/>
        <v>3.8940000000000001</v>
      </c>
      <c r="T204" s="70">
        <f t="shared" si="55"/>
        <v>23.363999999999997</v>
      </c>
      <c r="U204" s="45">
        <v>26.87</v>
      </c>
    </row>
    <row r="205" spans="1:21" ht="26.25" customHeight="1" thickBot="1" x14ac:dyDescent="0.3">
      <c r="A205" s="74" t="s">
        <v>387</v>
      </c>
      <c r="B205" s="38" t="s">
        <v>45</v>
      </c>
      <c r="C205" s="58"/>
      <c r="D205" s="58" t="s">
        <v>388</v>
      </c>
      <c r="E205" s="47"/>
      <c r="F205" s="59"/>
      <c r="G205" s="42">
        <v>24.75</v>
      </c>
      <c r="H205" s="42">
        <v>24.75</v>
      </c>
      <c r="I205" s="42"/>
      <c r="J205" s="42"/>
      <c r="K205" s="42"/>
      <c r="L205" s="42"/>
      <c r="M205" s="42"/>
      <c r="N205" s="42">
        <f>ROUND(G205*1.03,2)</f>
        <v>25.49</v>
      </c>
      <c r="O205" s="42">
        <f>ROUND(G205*1.03,2)</f>
        <v>25.49</v>
      </c>
      <c r="P205" s="42">
        <f>ROUND(G205*1.03,2)</f>
        <v>25.49</v>
      </c>
      <c r="Q205" s="42">
        <f>ROUND(G205*1.03,2)</f>
        <v>25.49</v>
      </c>
      <c r="R205" s="42">
        <f>ROUND(H205*1.03,2)</f>
        <v>25.49</v>
      </c>
      <c r="S205" s="69">
        <f t="shared" si="54"/>
        <v>5.0979999999999999</v>
      </c>
      <c r="T205" s="70">
        <f t="shared" si="55"/>
        <v>30.587999999999997</v>
      </c>
      <c r="U205" s="45">
        <v>35.18</v>
      </c>
    </row>
    <row r="206" spans="1:21" ht="37.5" hidden="1" customHeight="1" x14ac:dyDescent="0.25">
      <c r="A206" s="63" t="s">
        <v>389</v>
      </c>
      <c r="B206" s="38" t="s">
        <v>45</v>
      </c>
      <c r="C206" s="58"/>
      <c r="D206" s="58" t="s">
        <v>390</v>
      </c>
      <c r="E206" s="47"/>
      <c r="F206" s="59"/>
      <c r="G206" s="42">
        <v>30.5</v>
      </c>
      <c r="H206" s="42">
        <v>30.5</v>
      </c>
      <c r="I206" s="42"/>
      <c r="J206" s="42"/>
      <c r="K206" s="42"/>
      <c r="L206" s="42"/>
      <c r="M206" s="42"/>
      <c r="N206" s="42">
        <f>ROUND(G206*1.03,2)</f>
        <v>31.42</v>
      </c>
      <c r="O206" s="42">
        <f>ROUND(G206*1.03,2)</f>
        <v>31.42</v>
      </c>
      <c r="P206" s="42">
        <f>ROUND(G206*1.03,2)</f>
        <v>31.42</v>
      </c>
      <c r="Q206" s="42">
        <f>ROUND(G206*1.03,2)</f>
        <v>31.42</v>
      </c>
      <c r="R206" s="42">
        <f>ROUND(H206*1.03,2)</f>
        <v>31.42</v>
      </c>
      <c r="S206" s="69">
        <f t="shared" si="54"/>
        <v>6.2840000000000007</v>
      </c>
      <c r="T206" s="70">
        <f t="shared" si="55"/>
        <v>37.704000000000001</v>
      </c>
      <c r="U206" s="45">
        <v>43.36</v>
      </c>
    </row>
    <row r="207" spans="1:21" ht="38.25" hidden="1" customHeight="1" x14ac:dyDescent="0.25">
      <c r="A207" s="63" t="s">
        <v>391</v>
      </c>
      <c r="B207" s="38" t="s">
        <v>45</v>
      </c>
      <c r="C207" s="58"/>
      <c r="D207" s="58" t="s">
        <v>390</v>
      </c>
      <c r="E207" s="47"/>
      <c r="F207" s="59"/>
      <c r="G207" s="42">
        <v>30.5</v>
      </c>
      <c r="H207" s="42">
        <v>30.5</v>
      </c>
      <c r="I207" s="42"/>
      <c r="J207" s="42"/>
      <c r="K207" s="42"/>
      <c r="L207" s="42"/>
      <c r="M207" s="42"/>
      <c r="N207" s="42">
        <v>44</v>
      </c>
      <c r="O207" s="42">
        <v>44</v>
      </c>
      <c r="P207" s="42">
        <v>44</v>
      </c>
      <c r="Q207" s="42">
        <v>44</v>
      </c>
      <c r="R207" s="42">
        <v>44</v>
      </c>
      <c r="S207" s="69">
        <f t="shared" si="54"/>
        <v>8.8000000000000007</v>
      </c>
      <c r="T207" s="70">
        <f t="shared" si="55"/>
        <v>52.8</v>
      </c>
      <c r="U207" s="45">
        <v>60.72</v>
      </c>
    </row>
    <row r="208" spans="1:21" ht="26.25" customHeight="1" thickBot="1" x14ac:dyDescent="0.3">
      <c r="A208" s="74" t="s">
        <v>392</v>
      </c>
      <c r="B208" s="38" t="s">
        <v>45</v>
      </c>
      <c r="C208" s="58"/>
      <c r="D208" s="58" t="s">
        <v>393</v>
      </c>
      <c r="E208" s="47" t="s">
        <v>211</v>
      </c>
      <c r="F208" s="59"/>
      <c r="G208" s="42">
        <v>34.5</v>
      </c>
      <c r="H208" s="42">
        <v>34.5</v>
      </c>
      <c r="I208" s="42"/>
      <c r="J208" s="42"/>
      <c r="K208" s="42"/>
      <c r="L208" s="42"/>
      <c r="M208" s="42"/>
      <c r="N208" s="42">
        <f t="shared" ref="N208:N217" si="68">ROUND(G208*1.03,2)</f>
        <v>35.54</v>
      </c>
      <c r="O208" s="42">
        <f t="shared" ref="O208:O217" si="69">ROUND(G208*1.03,2)</f>
        <v>35.54</v>
      </c>
      <c r="P208" s="42">
        <f t="shared" ref="P208:P217" si="70">ROUND(G208*1.03,2)</f>
        <v>35.54</v>
      </c>
      <c r="Q208" s="42">
        <f t="shared" ref="Q208:R213" si="71">ROUND(G208*1.03,2)</f>
        <v>35.54</v>
      </c>
      <c r="R208" s="42">
        <f t="shared" si="71"/>
        <v>35.54</v>
      </c>
      <c r="S208" s="64">
        <f t="shared" si="54"/>
        <v>7.1080000000000005</v>
      </c>
      <c r="T208" s="65">
        <f t="shared" si="55"/>
        <v>42.647999999999996</v>
      </c>
      <c r="U208" s="45">
        <v>49.05</v>
      </c>
    </row>
    <row r="209" spans="1:21" ht="26.25" customHeight="1" thickBot="1" x14ac:dyDescent="0.3">
      <c r="A209" s="74" t="s">
        <v>394</v>
      </c>
      <c r="B209" s="38" t="s">
        <v>45</v>
      </c>
      <c r="C209" s="58"/>
      <c r="D209" s="58" t="s">
        <v>395</v>
      </c>
      <c r="E209" s="47" t="s">
        <v>211</v>
      </c>
      <c r="F209" s="59"/>
      <c r="G209" s="42">
        <v>37.15</v>
      </c>
      <c r="H209" s="42">
        <v>37.15</v>
      </c>
      <c r="I209" s="42"/>
      <c r="J209" s="42"/>
      <c r="K209" s="42"/>
      <c r="L209" s="42"/>
      <c r="M209" s="42"/>
      <c r="N209" s="42">
        <f t="shared" si="68"/>
        <v>38.26</v>
      </c>
      <c r="O209" s="42">
        <f t="shared" si="69"/>
        <v>38.26</v>
      </c>
      <c r="P209" s="42">
        <f t="shared" si="70"/>
        <v>38.26</v>
      </c>
      <c r="Q209" s="42">
        <f t="shared" si="71"/>
        <v>38.26</v>
      </c>
      <c r="R209" s="42">
        <f t="shared" si="71"/>
        <v>38.26</v>
      </c>
      <c r="S209" s="64">
        <f t="shared" si="54"/>
        <v>7.6520000000000001</v>
      </c>
      <c r="T209" s="65">
        <f t="shared" si="55"/>
        <v>45.911999999999999</v>
      </c>
      <c r="U209" s="45">
        <v>52.8</v>
      </c>
    </row>
    <row r="210" spans="1:21" ht="26.25" customHeight="1" thickBot="1" x14ac:dyDescent="0.3">
      <c r="A210" s="74" t="s">
        <v>396</v>
      </c>
      <c r="B210" s="38" t="s">
        <v>45</v>
      </c>
      <c r="C210" s="58"/>
      <c r="D210" s="58" t="s">
        <v>397</v>
      </c>
      <c r="E210" s="47"/>
      <c r="F210" s="59"/>
      <c r="G210" s="42">
        <v>37.15</v>
      </c>
      <c r="H210" s="42">
        <v>37.15</v>
      </c>
      <c r="I210" s="42"/>
      <c r="J210" s="42"/>
      <c r="K210" s="42"/>
      <c r="L210" s="42"/>
      <c r="M210" s="42"/>
      <c r="N210" s="42">
        <f t="shared" si="68"/>
        <v>38.26</v>
      </c>
      <c r="O210" s="42">
        <f t="shared" si="69"/>
        <v>38.26</v>
      </c>
      <c r="P210" s="42">
        <f t="shared" si="70"/>
        <v>38.26</v>
      </c>
      <c r="Q210" s="42">
        <f t="shared" si="71"/>
        <v>38.26</v>
      </c>
      <c r="R210" s="42">
        <f t="shared" si="71"/>
        <v>38.26</v>
      </c>
      <c r="S210" s="64">
        <f t="shared" si="54"/>
        <v>7.6520000000000001</v>
      </c>
      <c r="T210" s="65">
        <f t="shared" si="55"/>
        <v>45.911999999999999</v>
      </c>
      <c r="U210" s="45">
        <v>52.8</v>
      </c>
    </row>
    <row r="211" spans="1:21" ht="26.25" customHeight="1" thickBot="1" x14ac:dyDescent="0.3">
      <c r="A211" s="74" t="s">
        <v>398</v>
      </c>
      <c r="B211" s="38" t="s">
        <v>45</v>
      </c>
      <c r="C211" s="58"/>
      <c r="D211" s="58" t="s">
        <v>399</v>
      </c>
      <c r="E211" s="47"/>
      <c r="F211" s="59"/>
      <c r="G211" s="42">
        <v>38.08</v>
      </c>
      <c r="H211" s="42">
        <v>38.08</v>
      </c>
      <c r="I211" s="42"/>
      <c r="J211" s="42"/>
      <c r="K211" s="42"/>
      <c r="L211" s="42"/>
      <c r="M211" s="42"/>
      <c r="N211" s="42">
        <f t="shared" si="68"/>
        <v>39.22</v>
      </c>
      <c r="O211" s="42">
        <f t="shared" si="69"/>
        <v>39.22</v>
      </c>
      <c r="P211" s="42">
        <f t="shared" si="70"/>
        <v>39.22</v>
      </c>
      <c r="Q211" s="42">
        <f t="shared" si="71"/>
        <v>39.22</v>
      </c>
      <c r="R211" s="42">
        <f t="shared" si="71"/>
        <v>39.22</v>
      </c>
      <c r="S211" s="64">
        <f t="shared" si="54"/>
        <v>7.8440000000000003</v>
      </c>
      <c r="T211" s="65">
        <f t="shared" si="55"/>
        <v>47.064</v>
      </c>
      <c r="U211" s="45">
        <v>54.12</v>
      </c>
    </row>
    <row r="212" spans="1:21" ht="26.25" customHeight="1" thickBot="1" x14ac:dyDescent="0.3">
      <c r="A212" s="74" t="s">
        <v>400</v>
      </c>
      <c r="B212" s="38" t="s">
        <v>45</v>
      </c>
      <c r="C212" s="58"/>
      <c r="D212" s="58" t="s">
        <v>401</v>
      </c>
      <c r="E212" s="47"/>
      <c r="F212" s="59"/>
      <c r="G212" s="42">
        <v>38.08</v>
      </c>
      <c r="H212" s="42">
        <v>38.08</v>
      </c>
      <c r="I212" s="42"/>
      <c r="J212" s="42"/>
      <c r="K212" s="42"/>
      <c r="L212" s="42"/>
      <c r="M212" s="42"/>
      <c r="N212" s="42">
        <f t="shared" si="68"/>
        <v>39.22</v>
      </c>
      <c r="O212" s="42">
        <f t="shared" si="69"/>
        <v>39.22</v>
      </c>
      <c r="P212" s="42">
        <f t="shared" si="70"/>
        <v>39.22</v>
      </c>
      <c r="Q212" s="42">
        <f t="shared" si="71"/>
        <v>39.22</v>
      </c>
      <c r="R212" s="42">
        <f t="shared" si="71"/>
        <v>39.22</v>
      </c>
      <c r="S212" s="64">
        <f t="shared" si="54"/>
        <v>7.8440000000000003</v>
      </c>
      <c r="T212" s="65">
        <f t="shared" si="55"/>
        <v>47.064</v>
      </c>
      <c r="U212" s="45">
        <v>54.12</v>
      </c>
    </row>
    <row r="213" spans="1:21" ht="42" customHeight="1" thickBot="1" x14ac:dyDescent="0.3">
      <c r="A213" s="63" t="s">
        <v>402</v>
      </c>
      <c r="B213" s="38" t="s">
        <v>45</v>
      </c>
      <c r="C213" s="58"/>
      <c r="D213" s="58" t="s">
        <v>403</v>
      </c>
      <c r="E213" s="47"/>
      <c r="F213" s="59"/>
      <c r="G213" s="42">
        <v>49.86</v>
      </c>
      <c r="H213" s="42">
        <v>49.86</v>
      </c>
      <c r="I213" s="42"/>
      <c r="J213" s="42"/>
      <c r="K213" s="42"/>
      <c r="L213" s="42"/>
      <c r="M213" s="42"/>
      <c r="N213" s="42">
        <f t="shared" si="68"/>
        <v>51.36</v>
      </c>
      <c r="O213" s="42">
        <f t="shared" si="69"/>
        <v>51.36</v>
      </c>
      <c r="P213" s="42">
        <f t="shared" si="70"/>
        <v>51.36</v>
      </c>
      <c r="Q213" s="42">
        <f t="shared" si="71"/>
        <v>51.36</v>
      </c>
      <c r="R213" s="42">
        <f t="shared" si="71"/>
        <v>51.36</v>
      </c>
      <c r="S213" s="64">
        <f t="shared" si="54"/>
        <v>10.272</v>
      </c>
      <c r="T213" s="65">
        <f t="shared" si="55"/>
        <v>61.631999999999998</v>
      </c>
      <c r="U213" s="45">
        <v>70.88</v>
      </c>
    </row>
    <row r="214" spans="1:21" ht="42" customHeight="1" thickBot="1" x14ac:dyDescent="0.3">
      <c r="A214" s="46" t="s">
        <v>404</v>
      </c>
      <c r="B214" s="38" t="s">
        <v>405</v>
      </c>
      <c r="C214" s="40"/>
      <c r="D214" s="40" t="s">
        <v>406</v>
      </c>
      <c r="E214" s="61"/>
      <c r="F214" s="41"/>
      <c r="G214" s="42">
        <v>49.52</v>
      </c>
      <c r="H214" s="42">
        <v>49.52</v>
      </c>
      <c r="I214" s="42"/>
      <c r="J214" s="42"/>
      <c r="K214" s="42"/>
      <c r="L214" s="42"/>
      <c r="M214" s="42"/>
      <c r="N214" s="42">
        <f t="shared" si="68"/>
        <v>51.01</v>
      </c>
      <c r="O214" s="42">
        <f t="shared" si="69"/>
        <v>51.01</v>
      </c>
      <c r="P214" s="42">
        <v>50.02</v>
      </c>
      <c r="Q214" s="42">
        <v>50.02</v>
      </c>
      <c r="R214" s="42">
        <v>50.02</v>
      </c>
      <c r="S214" s="64">
        <f t="shared" si="54"/>
        <v>10.004000000000001</v>
      </c>
      <c r="T214" s="65">
        <f t="shared" si="55"/>
        <v>60.024000000000001</v>
      </c>
      <c r="U214" s="45">
        <v>69.03</v>
      </c>
    </row>
    <row r="215" spans="1:21" ht="40.5" hidden="1" customHeight="1" x14ac:dyDescent="0.25">
      <c r="A215" s="46" t="s">
        <v>407</v>
      </c>
      <c r="B215" s="38" t="s">
        <v>45</v>
      </c>
      <c r="C215" s="40"/>
      <c r="D215" s="40" t="s">
        <v>408</v>
      </c>
      <c r="E215" s="61"/>
      <c r="F215" s="41"/>
      <c r="G215" s="42">
        <v>49.52</v>
      </c>
      <c r="H215" s="42">
        <v>49.52</v>
      </c>
      <c r="I215" s="42"/>
      <c r="J215" s="42"/>
      <c r="K215" s="42"/>
      <c r="L215" s="42"/>
      <c r="M215" s="42"/>
      <c r="N215" s="42">
        <f t="shared" si="68"/>
        <v>51.01</v>
      </c>
      <c r="O215" s="42">
        <f t="shared" si="69"/>
        <v>51.01</v>
      </c>
      <c r="P215" s="42">
        <f t="shared" si="70"/>
        <v>51.01</v>
      </c>
      <c r="Q215" s="42">
        <f t="shared" ref="Q215:R217" si="72">ROUND(G215*1.03,2)</f>
        <v>51.01</v>
      </c>
      <c r="R215" s="42">
        <f t="shared" si="72"/>
        <v>51.01</v>
      </c>
      <c r="S215" s="64">
        <f t="shared" si="54"/>
        <v>10.202</v>
      </c>
      <c r="T215" s="65">
        <f t="shared" si="55"/>
        <v>61.211999999999996</v>
      </c>
      <c r="U215" s="45">
        <v>70.39</v>
      </c>
    </row>
    <row r="216" spans="1:21" ht="26.25" customHeight="1" thickBot="1" x14ac:dyDescent="0.3">
      <c r="A216" s="37" t="s">
        <v>409</v>
      </c>
      <c r="B216" s="38" t="s">
        <v>45</v>
      </c>
      <c r="C216" s="40"/>
      <c r="D216" s="40" t="s">
        <v>410</v>
      </c>
      <c r="E216" s="61"/>
      <c r="F216" s="41"/>
      <c r="G216" s="42">
        <v>43.12</v>
      </c>
      <c r="H216" s="42">
        <v>43.12</v>
      </c>
      <c r="I216" s="42"/>
      <c r="J216" s="42"/>
      <c r="K216" s="42"/>
      <c r="L216" s="42"/>
      <c r="M216" s="42"/>
      <c r="N216" s="42">
        <f t="shared" si="68"/>
        <v>44.41</v>
      </c>
      <c r="O216" s="42">
        <f t="shared" si="69"/>
        <v>44.41</v>
      </c>
      <c r="P216" s="42">
        <f t="shared" si="70"/>
        <v>44.41</v>
      </c>
      <c r="Q216" s="42">
        <f t="shared" si="72"/>
        <v>44.41</v>
      </c>
      <c r="R216" s="42">
        <f t="shared" si="72"/>
        <v>44.41</v>
      </c>
      <c r="S216" s="64">
        <f t="shared" si="54"/>
        <v>8.8819999999999997</v>
      </c>
      <c r="T216" s="65">
        <f t="shared" si="55"/>
        <v>53.291999999999994</v>
      </c>
      <c r="U216" s="45">
        <v>61.29</v>
      </c>
    </row>
    <row r="217" spans="1:21" ht="26.25" customHeight="1" thickBot="1" x14ac:dyDescent="0.3">
      <c r="A217" s="37" t="s">
        <v>411</v>
      </c>
      <c r="B217" s="38" t="s">
        <v>45</v>
      </c>
      <c r="C217" s="40"/>
      <c r="D217" s="40" t="s">
        <v>412</v>
      </c>
      <c r="E217" s="61"/>
      <c r="F217" s="41"/>
      <c r="G217" s="42">
        <v>45.79</v>
      </c>
      <c r="H217" s="42">
        <v>45.79</v>
      </c>
      <c r="I217" s="42"/>
      <c r="J217" s="42"/>
      <c r="K217" s="42"/>
      <c r="L217" s="42"/>
      <c r="M217" s="42"/>
      <c r="N217" s="42">
        <f t="shared" si="68"/>
        <v>47.16</v>
      </c>
      <c r="O217" s="42">
        <f t="shared" si="69"/>
        <v>47.16</v>
      </c>
      <c r="P217" s="42">
        <f t="shared" si="70"/>
        <v>47.16</v>
      </c>
      <c r="Q217" s="42">
        <f t="shared" si="72"/>
        <v>47.16</v>
      </c>
      <c r="R217" s="42">
        <f t="shared" si="72"/>
        <v>47.16</v>
      </c>
      <c r="S217" s="64">
        <f t="shared" si="54"/>
        <v>9.4320000000000004</v>
      </c>
      <c r="T217" s="65">
        <f t="shared" si="55"/>
        <v>56.591999999999999</v>
      </c>
      <c r="U217" s="45">
        <v>65.08</v>
      </c>
    </row>
    <row r="218" spans="1:21" ht="26.25" customHeight="1" thickBot="1" x14ac:dyDescent="0.3">
      <c r="A218" s="74" t="s">
        <v>413</v>
      </c>
      <c r="B218" s="40" t="s">
        <v>414</v>
      </c>
      <c r="C218" s="58"/>
      <c r="D218" s="58"/>
      <c r="E218" s="47"/>
      <c r="F218" s="59"/>
      <c r="G218" s="42">
        <v>42.95</v>
      </c>
      <c r="H218" s="42">
        <v>42.95</v>
      </c>
      <c r="I218" s="42">
        <v>43.08</v>
      </c>
      <c r="J218" s="42">
        <v>43.21</v>
      </c>
      <c r="K218" s="42"/>
      <c r="L218" s="42"/>
      <c r="M218" s="42">
        <v>43.34</v>
      </c>
      <c r="N218" s="42">
        <v>43.47</v>
      </c>
      <c r="O218" s="42">
        <v>43.6</v>
      </c>
      <c r="P218" s="42">
        <v>43.6</v>
      </c>
      <c r="Q218" s="42">
        <v>43.6</v>
      </c>
      <c r="R218" s="42">
        <v>43.6</v>
      </c>
      <c r="S218" s="64">
        <f>R218*20%</f>
        <v>8.7200000000000006</v>
      </c>
      <c r="T218" s="65">
        <f>R218+S218</f>
        <v>52.32</v>
      </c>
      <c r="U218" s="45">
        <v>60.17</v>
      </c>
    </row>
    <row r="219" spans="1:21" ht="26.25" customHeight="1" thickBot="1" x14ac:dyDescent="0.3">
      <c r="A219" s="74" t="s">
        <v>415</v>
      </c>
      <c r="B219" s="40" t="s">
        <v>416</v>
      </c>
      <c r="C219" s="58"/>
      <c r="D219" s="58"/>
      <c r="E219" s="47"/>
      <c r="F219" s="59"/>
      <c r="G219" s="42">
        <v>34.65</v>
      </c>
      <c r="H219" s="42">
        <v>34.65</v>
      </c>
      <c r="I219" s="42">
        <v>34.75</v>
      </c>
      <c r="J219" s="42">
        <v>34.85</v>
      </c>
      <c r="K219" s="42"/>
      <c r="L219" s="42"/>
      <c r="M219" s="42">
        <v>34.950000000000003</v>
      </c>
      <c r="N219" s="42">
        <v>35.049999999999997</v>
      </c>
      <c r="O219" s="42">
        <v>35.15</v>
      </c>
      <c r="P219" s="42">
        <v>35.15</v>
      </c>
      <c r="Q219" s="42">
        <v>35.15</v>
      </c>
      <c r="R219" s="42">
        <v>35.15</v>
      </c>
      <c r="S219" s="64">
        <f>R219*20%</f>
        <v>7.03</v>
      </c>
      <c r="T219" s="65">
        <f>R219+S219</f>
        <v>42.18</v>
      </c>
      <c r="U219" s="45">
        <v>48.51</v>
      </c>
    </row>
    <row r="220" spans="1:21" ht="26.25" customHeight="1" thickBot="1" x14ac:dyDescent="0.3">
      <c r="A220" s="74" t="s">
        <v>417</v>
      </c>
      <c r="B220" s="40" t="s">
        <v>418</v>
      </c>
      <c r="C220" s="58"/>
      <c r="D220" s="58"/>
      <c r="E220" s="47"/>
      <c r="F220" s="59"/>
      <c r="G220" s="42">
        <v>18.25</v>
      </c>
      <c r="H220" s="42">
        <v>18.25</v>
      </c>
      <c r="I220" s="42">
        <v>18.3</v>
      </c>
      <c r="J220" s="42">
        <v>18.350000000000001</v>
      </c>
      <c r="K220" s="42"/>
      <c r="L220" s="42"/>
      <c r="M220" s="42">
        <v>18.41</v>
      </c>
      <c r="N220" s="42">
        <v>18.47</v>
      </c>
      <c r="O220" s="42">
        <v>18.52</v>
      </c>
      <c r="P220" s="42">
        <v>18.52</v>
      </c>
      <c r="Q220" s="42">
        <v>18.52</v>
      </c>
      <c r="R220" s="42">
        <v>18.52</v>
      </c>
      <c r="S220" s="64">
        <f>R220*20%</f>
        <v>3.7040000000000002</v>
      </c>
      <c r="T220" s="65">
        <f>R220+S220</f>
        <v>22.224</v>
      </c>
      <c r="U220" s="45">
        <v>25.56</v>
      </c>
    </row>
    <row r="221" spans="1:21" ht="19.5" customHeight="1" thickBot="1" x14ac:dyDescent="0.3">
      <c r="A221" s="37"/>
      <c r="B221" s="40"/>
      <c r="C221" s="39"/>
      <c r="D221" s="40"/>
      <c r="E221" s="41"/>
      <c r="F221" s="41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39"/>
      <c r="T221" s="50"/>
      <c r="U221" s="45">
        <v>0</v>
      </c>
    </row>
    <row r="222" spans="1:21" ht="36" customHeight="1" thickBot="1" x14ac:dyDescent="0.3">
      <c r="A222" s="63" t="s">
        <v>419</v>
      </c>
      <c r="B222" s="38" t="s">
        <v>420</v>
      </c>
      <c r="C222" s="58"/>
      <c r="D222" s="72" t="s">
        <v>421</v>
      </c>
      <c r="E222" s="47"/>
      <c r="F222" s="59"/>
      <c r="G222" s="42">
        <v>2.88</v>
      </c>
      <c r="H222" s="42">
        <v>2.88</v>
      </c>
      <c r="I222" s="42"/>
      <c r="J222" s="42"/>
      <c r="K222" s="42"/>
      <c r="L222" s="42"/>
      <c r="M222" s="42"/>
      <c r="N222" s="42">
        <v>2.88</v>
      </c>
      <c r="O222" s="42">
        <v>2.88</v>
      </c>
      <c r="P222" s="42">
        <v>2.88</v>
      </c>
      <c r="Q222" s="42">
        <f t="shared" ref="Q222:R225" si="73">ROUND(F222*1,2)</f>
        <v>0</v>
      </c>
      <c r="R222" s="42">
        <f t="shared" si="73"/>
        <v>2.88</v>
      </c>
      <c r="S222" s="64">
        <f>R222*20%</f>
        <v>0.57599999999999996</v>
      </c>
      <c r="T222" s="65">
        <f>R222+S222</f>
        <v>3.456</v>
      </c>
      <c r="U222" s="45">
        <v>3.97</v>
      </c>
    </row>
    <row r="223" spans="1:21" ht="42" customHeight="1" thickBot="1" x14ac:dyDescent="0.3">
      <c r="A223" s="63" t="s">
        <v>422</v>
      </c>
      <c r="B223" s="38" t="s">
        <v>45</v>
      </c>
      <c r="C223" s="58"/>
      <c r="D223" s="72" t="s">
        <v>423</v>
      </c>
      <c r="E223" s="47"/>
      <c r="F223" s="59"/>
      <c r="G223" s="42">
        <v>3.33</v>
      </c>
      <c r="H223" s="42">
        <v>3.33</v>
      </c>
      <c r="I223" s="42"/>
      <c r="J223" s="42"/>
      <c r="K223" s="42"/>
      <c r="L223" s="42"/>
      <c r="M223" s="42"/>
      <c r="N223" s="42">
        <v>3.33</v>
      </c>
      <c r="O223" s="42">
        <v>3.33</v>
      </c>
      <c r="P223" s="42">
        <v>3.33</v>
      </c>
      <c r="Q223" s="42">
        <f t="shared" si="73"/>
        <v>0</v>
      </c>
      <c r="R223" s="42">
        <f t="shared" si="73"/>
        <v>3.33</v>
      </c>
      <c r="S223" s="64">
        <f>R223*20%</f>
        <v>0.66600000000000004</v>
      </c>
      <c r="T223" s="65">
        <f>R223+S223</f>
        <v>3.996</v>
      </c>
      <c r="U223" s="45">
        <v>4.5999999999999996</v>
      </c>
    </row>
    <row r="224" spans="1:21" ht="36.75" customHeight="1" thickBot="1" x14ac:dyDescent="0.3">
      <c r="A224" s="63" t="s">
        <v>424</v>
      </c>
      <c r="B224" s="38" t="s">
        <v>45</v>
      </c>
      <c r="C224" s="58"/>
      <c r="D224" s="72" t="s">
        <v>425</v>
      </c>
      <c r="E224" s="47"/>
      <c r="F224" s="59"/>
      <c r="G224" s="42">
        <v>4.12</v>
      </c>
      <c r="H224" s="42">
        <v>4.12</v>
      </c>
      <c r="I224" s="42"/>
      <c r="J224" s="42"/>
      <c r="K224" s="42"/>
      <c r="L224" s="42"/>
      <c r="M224" s="42"/>
      <c r="N224" s="42">
        <v>4.12</v>
      </c>
      <c r="O224" s="42">
        <v>4.12</v>
      </c>
      <c r="P224" s="42">
        <v>4.12</v>
      </c>
      <c r="Q224" s="42">
        <f t="shared" si="73"/>
        <v>0</v>
      </c>
      <c r="R224" s="42">
        <f t="shared" si="73"/>
        <v>4.12</v>
      </c>
      <c r="S224" s="64">
        <f>R224*20%</f>
        <v>0.82400000000000007</v>
      </c>
      <c r="T224" s="65">
        <f>R224+S224</f>
        <v>4.944</v>
      </c>
      <c r="U224" s="45">
        <v>5.69</v>
      </c>
    </row>
    <row r="225" spans="1:21" ht="35.25" customHeight="1" thickBot="1" x14ac:dyDescent="0.3">
      <c r="A225" s="63" t="s">
        <v>426</v>
      </c>
      <c r="B225" s="38" t="s">
        <v>45</v>
      </c>
      <c r="C225" s="58"/>
      <c r="D225" s="72" t="s">
        <v>427</v>
      </c>
      <c r="E225" s="47"/>
      <c r="F225" s="59"/>
      <c r="G225" s="42">
        <v>6.76</v>
      </c>
      <c r="H225" s="42">
        <v>6.76</v>
      </c>
      <c r="I225" s="42"/>
      <c r="J225" s="42"/>
      <c r="K225" s="42"/>
      <c r="L225" s="42"/>
      <c r="M225" s="42"/>
      <c r="N225" s="42">
        <v>6.76</v>
      </c>
      <c r="O225" s="42">
        <v>6.76</v>
      </c>
      <c r="P225" s="42">
        <v>6.76</v>
      </c>
      <c r="Q225" s="42">
        <f t="shared" si="73"/>
        <v>0</v>
      </c>
      <c r="R225" s="42">
        <f t="shared" si="73"/>
        <v>6.76</v>
      </c>
      <c r="S225" s="64">
        <f>R225*20%</f>
        <v>1.3520000000000001</v>
      </c>
      <c r="T225" s="65">
        <f>R225+S225</f>
        <v>8.1120000000000001</v>
      </c>
      <c r="U225" s="45">
        <v>9.33</v>
      </c>
    </row>
    <row r="226" spans="1:21" ht="16.5" customHeight="1" thickBot="1" x14ac:dyDescent="0.3">
      <c r="A226" s="63"/>
      <c r="B226" s="40"/>
      <c r="C226" s="58"/>
      <c r="D226" s="58"/>
      <c r="E226" s="47"/>
      <c r="F226" s="59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64"/>
      <c r="T226" s="65"/>
      <c r="U226" s="45">
        <v>0</v>
      </c>
    </row>
    <row r="227" spans="1:21" ht="26.25" customHeight="1" thickBot="1" x14ac:dyDescent="0.3">
      <c r="A227" s="63" t="s">
        <v>428</v>
      </c>
      <c r="B227" s="40" t="s">
        <v>429</v>
      </c>
      <c r="C227" s="68"/>
      <c r="D227" s="58"/>
      <c r="E227" s="47"/>
      <c r="F227" s="59"/>
      <c r="G227" s="42">
        <v>111.27</v>
      </c>
      <c r="H227" s="42">
        <v>111.27</v>
      </c>
      <c r="I227" s="42"/>
      <c r="J227" s="42"/>
      <c r="K227" s="42"/>
      <c r="L227" s="42"/>
      <c r="M227" s="42"/>
      <c r="N227" s="42">
        <v>114.61</v>
      </c>
      <c r="O227" s="42">
        <v>114.61</v>
      </c>
      <c r="P227" s="42">
        <v>114.61</v>
      </c>
      <c r="Q227" s="42">
        <f>ROUND(F227*1.03,2)</f>
        <v>0</v>
      </c>
      <c r="R227" s="42">
        <f>ROUND(G227*1.03,2)</f>
        <v>114.61</v>
      </c>
      <c r="S227" s="82">
        <f>R227*20%</f>
        <v>22.922000000000001</v>
      </c>
      <c r="T227" s="83">
        <f>R227+S227</f>
        <v>137.53200000000001</v>
      </c>
      <c r="U227" s="45">
        <v>158.16</v>
      </c>
    </row>
    <row r="228" spans="1:21" ht="26.25" customHeight="1" thickBot="1" x14ac:dyDescent="0.3">
      <c r="A228" s="63" t="s">
        <v>430</v>
      </c>
      <c r="B228" s="40" t="s">
        <v>431</v>
      </c>
      <c r="C228" s="68"/>
      <c r="D228" s="58"/>
      <c r="E228" s="47"/>
      <c r="F228" s="59"/>
      <c r="G228" s="42">
        <v>214.14</v>
      </c>
      <c r="H228" s="42">
        <v>214.14</v>
      </c>
      <c r="I228" s="42"/>
      <c r="J228" s="42"/>
      <c r="K228" s="42"/>
      <c r="L228" s="42"/>
      <c r="M228" s="42"/>
      <c r="N228" s="42">
        <v>214.14</v>
      </c>
      <c r="O228" s="42">
        <v>214.14</v>
      </c>
      <c r="P228" s="42">
        <v>214.14</v>
      </c>
      <c r="Q228" s="42">
        <f>ROUND(F228*1,2)</f>
        <v>0</v>
      </c>
      <c r="R228" s="42">
        <f>ROUND(G228*1,2)</f>
        <v>214.14</v>
      </c>
      <c r="S228" s="82">
        <f>R228*20%</f>
        <v>42.828000000000003</v>
      </c>
      <c r="T228" s="83">
        <f>R228+S228</f>
        <v>256.96799999999996</v>
      </c>
      <c r="U228" s="45">
        <v>295.51</v>
      </c>
    </row>
    <row r="229" spans="1:21" ht="18" customHeight="1" thickBot="1" x14ac:dyDescent="0.3">
      <c r="A229" s="63"/>
      <c r="B229" s="40"/>
      <c r="C229" s="68"/>
      <c r="D229" s="58"/>
      <c r="E229" s="47"/>
      <c r="F229" s="59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84"/>
      <c r="T229" s="85"/>
      <c r="U229" s="45">
        <v>0</v>
      </c>
    </row>
    <row r="230" spans="1:21" ht="26.25" customHeight="1" thickBot="1" x14ac:dyDescent="0.3">
      <c r="A230" s="86" t="s">
        <v>432</v>
      </c>
      <c r="B230" s="40"/>
      <c r="C230" s="58"/>
      <c r="D230" s="87" t="s">
        <v>433</v>
      </c>
      <c r="E230" s="47"/>
      <c r="F230" s="59"/>
      <c r="G230" s="42">
        <v>4.2300000000000004</v>
      </c>
      <c r="H230" s="42">
        <v>4.2300000000000004</v>
      </c>
      <c r="I230" s="42"/>
      <c r="J230" s="42"/>
      <c r="K230" s="42"/>
      <c r="L230" s="42"/>
      <c r="M230" s="42"/>
      <c r="N230" s="42">
        <v>4.2300000000000004</v>
      </c>
      <c r="O230" s="42">
        <v>4.2300000000000004</v>
      </c>
      <c r="P230" s="42">
        <v>4.2300000000000004</v>
      </c>
      <c r="Q230" s="42">
        <f t="shared" ref="Q230:R243" si="74">ROUND(F230*1,2)</f>
        <v>0</v>
      </c>
      <c r="R230" s="42">
        <f t="shared" si="74"/>
        <v>4.2300000000000004</v>
      </c>
      <c r="S230" s="64">
        <f t="shared" ref="S230:S261" si="75">R230*20%</f>
        <v>0.84600000000000009</v>
      </c>
      <c r="T230" s="65">
        <f t="shared" ref="T230:T261" si="76">R230+S230</f>
        <v>5.0760000000000005</v>
      </c>
      <c r="U230" s="45">
        <v>5.84</v>
      </c>
    </row>
    <row r="231" spans="1:21" ht="26.25" customHeight="1" thickBot="1" x14ac:dyDescent="0.3">
      <c r="A231" s="74" t="s">
        <v>434</v>
      </c>
      <c r="B231" s="40"/>
      <c r="C231" s="58"/>
      <c r="D231" s="58" t="s">
        <v>435</v>
      </c>
      <c r="E231" s="47"/>
      <c r="F231" s="59"/>
      <c r="G231" s="42">
        <v>3.28</v>
      </c>
      <c r="H231" s="42">
        <v>3.28</v>
      </c>
      <c r="I231" s="42"/>
      <c r="J231" s="42"/>
      <c r="K231" s="42"/>
      <c r="L231" s="42"/>
      <c r="M231" s="42"/>
      <c r="N231" s="42">
        <v>3.28</v>
      </c>
      <c r="O231" s="42">
        <v>3.28</v>
      </c>
      <c r="P231" s="42">
        <v>3.28</v>
      </c>
      <c r="Q231" s="42">
        <f t="shared" si="74"/>
        <v>0</v>
      </c>
      <c r="R231" s="42">
        <f t="shared" si="74"/>
        <v>3.28</v>
      </c>
      <c r="S231" s="69">
        <f t="shared" si="75"/>
        <v>0.65600000000000003</v>
      </c>
      <c r="T231" s="70">
        <f t="shared" si="76"/>
        <v>3.9359999999999999</v>
      </c>
      <c r="U231" s="45">
        <v>4.53</v>
      </c>
    </row>
    <row r="232" spans="1:21" ht="26.25" customHeight="1" thickBot="1" x14ac:dyDescent="0.3">
      <c r="A232" s="74" t="s">
        <v>436</v>
      </c>
      <c r="B232" s="40"/>
      <c r="C232" s="58"/>
      <c r="D232" s="72" t="s">
        <v>437</v>
      </c>
      <c r="E232" s="47"/>
      <c r="F232" s="59"/>
      <c r="G232" s="42">
        <v>4.97</v>
      </c>
      <c r="H232" s="42">
        <v>4.97</v>
      </c>
      <c r="I232" s="42"/>
      <c r="J232" s="42"/>
      <c r="K232" s="42"/>
      <c r="L232" s="42"/>
      <c r="M232" s="42"/>
      <c r="N232" s="42">
        <v>4.97</v>
      </c>
      <c r="O232" s="42">
        <v>4.97</v>
      </c>
      <c r="P232" s="42">
        <v>4.97</v>
      </c>
      <c r="Q232" s="42">
        <v>4</v>
      </c>
      <c r="R232" s="42">
        <v>4</v>
      </c>
      <c r="S232" s="64">
        <f t="shared" si="75"/>
        <v>0.8</v>
      </c>
      <c r="T232" s="65">
        <f t="shared" si="76"/>
        <v>4.8</v>
      </c>
      <c r="U232" s="45">
        <v>5.52</v>
      </c>
    </row>
    <row r="233" spans="1:21" ht="26.25" customHeight="1" thickBot="1" x14ac:dyDescent="0.3">
      <c r="A233" s="74" t="s">
        <v>438</v>
      </c>
      <c r="B233" s="40"/>
      <c r="C233" s="58"/>
      <c r="D233" s="72" t="s">
        <v>439</v>
      </c>
      <c r="E233" s="47"/>
      <c r="F233" s="59"/>
      <c r="G233" s="42">
        <v>4.97</v>
      </c>
      <c r="H233" s="42">
        <v>4.97</v>
      </c>
      <c r="I233" s="42"/>
      <c r="J233" s="42"/>
      <c r="K233" s="42"/>
      <c r="L233" s="42"/>
      <c r="M233" s="42"/>
      <c r="N233" s="42">
        <v>4.97</v>
      </c>
      <c r="O233" s="42">
        <v>4.97</v>
      </c>
      <c r="P233" s="42">
        <v>4.97</v>
      </c>
      <c r="Q233" s="42">
        <v>4</v>
      </c>
      <c r="R233" s="42">
        <v>4.8</v>
      </c>
      <c r="S233" s="64">
        <f t="shared" si="75"/>
        <v>0.96</v>
      </c>
      <c r="T233" s="65">
        <f t="shared" si="76"/>
        <v>5.76</v>
      </c>
      <c r="U233" s="45">
        <v>6.62</v>
      </c>
    </row>
    <row r="234" spans="1:21" ht="26.25" customHeight="1" thickBot="1" x14ac:dyDescent="0.3">
      <c r="A234" s="74" t="s">
        <v>440</v>
      </c>
      <c r="B234" s="40"/>
      <c r="C234" s="58"/>
      <c r="D234" s="58" t="s">
        <v>441</v>
      </c>
      <c r="E234" s="47"/>
      <c r="F234" s="59"/>
      <c r="G234" s="42">
        <v>3.94</v>
      </c>
      <c r="H234" s="42">
        <v>3.94</v>
      </c>
      <c r="I234" s="42"/>
      <c r="J234" s="42"/>
      <c r="K234" s="42"/>
      <c r="L234" s="42"/>
      <c r="M234" s="42"/>
      <c r="N234" s="42">
        <v>3.94</v>
      </c>
      <c r="O234" s="42">
        <v>3.94</v>
      </c>
      <c r="P234" s="42">
        <v>3.94</v>
      </c>
      <c r="Q234" s="42">
        <f t="shared" si="74"/>
        <v>0</v>
      </c>
      <c r="R234" s="42">
        <f t="shared" si="74"/>
        <v>3.94</v>
      </c>
      <c r="S234" s="64">
        <f t="shared" si="75"/>
        <v>0.78800000000000003</v>
      </c>
      <c r="T234" s="65">
        <f t="shared" si="76"/>
        <v>4.7279999999999998</v>
      </c>
      <c r="U234" s="45">
        <v>5.44</v>
      </c>
    </row>
    <row r="235" spans="1:21" ht="26.25" customHeight="1" thickBot="1" x14ac:dyDescent="0.3">
      <c r="A235" s="74" t="s">
        <v>442</v>
      </c>
      <c r="B235" s="40"/>
      <c r="C235" s="58"/>
      <c r="D235" s="72" t="s">
        <v>443</v>
      </c>
      <c r="E235" s="47"/>
      <c r="F235" s="59"/>
      <c r="G235" s="42">
        <v>4.97</v>
      </c>
      <c r="H235" s="42">
        <v>4.97</v>
      </c>
      <c r="I235" s="42"/>
      <c r="J235" s="42"/>
      <c r="K235" s="42"/>
      <c r="L235" s="42"/>
      <c r="M235" s="42"/>
      <c r="N235" s="42">
        <v>4.97</v>
      </c>
      <c r="O235" s="42">
        <v>4.97</v>
      </c>
      <c r="P235" s="42">
        <v>4.97</v>
      </c>
      <c r="Q235" s="42">
        <f t="shared" si="74"/>
        <v>0</v>
      </c>
      <c r="R235" s="42">
        <f t="shared" si="74"/>
        <v>4.97</v>
      </c>
      <c r="S235" s="64">
        <f t="shared" si="75"/>
        <v>0.99399999999999999</v>
      </c>
      <c r="T235" s="65">
        <f t="shared" si="76"/>
        <v>5.9639999999999995</v>
      </c>
      <c r="U235" s="45">
        <v>6.86</v>
      </c>
    </row>
    <row r="236" spans="1:21" ht="26.25" customHeight="1" thickBot="1" x14ac:dyDescent="0.3">
      <c r="A236" s="74" t="s">
        <v>444</v>
      </c>
      <c r="B236" s="40"/>
      <c r="C236" s="58"/>
      <c r="D236" s="58" t="s">
        <v>445</v>
      </c>
      <c r="E236" s="47"/>
      <c r="F236" s="59"/>
      <c r="G236" s="42">
        <v>6.17</v>
      </c>
      <c r="H236" s="42">
        <v>6.17</v>
      </c>
      <c r="I236" s="42"/>
      <c r="J236" s="42"/>
      <c r="K236" s="42"/>
      <c r="L236" s="42"/>
      <c r="M236" s="42"/>
      <c r="N236" s="42">
        <v>6.17</v>
      </c>
      <c r="O236" s="42">
        <v>6.17</v>
      </c>
      <c r="P236" s="42">
        <v>6.17</v>
      </c>
      <c r="Q236" s="42">
        <f t="shared" si="74"/>
        <v>0</v>
      </c>
      <c r="R236" s="42">
        <f t="shared" si="74"/>
        <v>6.17</v>
      </c>
      <c r="S236" s="64">
        <f t="shared" si="75"/>
        <v>1.234</v>
      </c>
      <c r="T236" s="65">
        <f t="shared" si="76"/>
        <v>7.4039999999999999</v>
      </c>
      <c r="U236" s="45">
        <v>8.51</v>
      </c>
    </row>
    <row r="237" spans="1:21" ht="26.25" customHeight="1" thickBot="1" x14ac:dyDescent="0.3">
      <c r="A237" s="74" t="s">
        <v>446</v>
      </c>
      <c r="B237" s="40"/>
      <c r="C237" s="58"/>
      <c r="D237" s="58" t="s">
        <v>447</v>
      </c>
      <c r="E237" s="47"/>
      <c r="F237" s="59"/>
      <c r="G237" s="42">
        <v>9.09</v>
      </c>
      <c r="H237" s="42">
        <v>9.09</v>
      </c>
      <c r="I237" s="42"/>
      <c r="J237" s="42"/>
      <c r="K237" s="42"/>
      <c r="L237" s="42"/>
      <c r="M237" s="42"/>
      <c r="N237" s="42">
        <v>9.09</v>
      </c>
      <c r="O237" s="42">
        <v>9.09</v>
      </c>
      <c r="P237" s="42">
        <v>9.09</v>
      </c>
      <c r="Q237" s="42">
        <f t="shared" si="74"/>
        <v>0</v>
      </c>
      <c r="R237" s="42">
        <f t="shared" si="74"/>
        <v>9.09</v>
      </c>
      <c r="S237" s="64">
        <f t="shared" si="75"/>
        <v>1.8180000000000001</v>
      </c>
      <c r="T237" s="65">
        <f t="shared" si="76"/>
        <v>10.907999999999999</v>
      </c>
      <c r="U237" s="45">
        <v>12.54</v>
      </c>
    </row>
    <row r="238" spans="1:21" ht="26.25" customHeight="1" thickBot="1" x14ac:dyDescent="0.3">
      <c r="A238" s="74" t="s">
        <v>448</v>
      </c>
      <c r="B238" s="40"/>
      <c r="C238" s="58"/>
      <c r="D238" s="58" t="s">
        <v>449</v>
      </c>
      <c r="E238" s="47"/>
      <c r="F238" s="59"/>
      <c r="G238" s="42">
        <v>6.17</v>
      </c>
      <c r="H238" s="42">
        <v>6.17</v>
      </c>
      <c r="I238" s="42"/>
      <c r="J238" s="42"/>
      <c r="K238" s="42"/>
      <c r="L238" s="42"/>
      <c r="M238" s="42"/>
      <c r="N238" s="42">
        <v>6.17</v>
      </c>
      <c r="O238" s="42">
        <v>6.17</v>
      </c>
      <c r="P238" s="42">
        <v>6.17</v>
      </c>
      <c r="Q238" s="42">
        <f t="shared" si="74"/>
        <v>0</v>
      </c>
      <c r="R238" s="42">
        <f t="shared" si="74"/>
        <v>6.17</v>
      </c>
      <c r="S238" s="64">
        <f t="shared" si="75"/>
        <v>1.234</v>
      </c>
      <c r="T238" s="65">
        <f t="shared" si="76"/>
        <v>7.4039999999999999</v>
      </c>
      <c r="U238" s="45">
        <v>8.51</v>
      </c>
    </row>
    <row r="239" spans="1:21" ht="26.25" customHeight="1" thickBot="1" x14ac:dyDescent="0.3">
      <c r="A239" s="74" t="s">
        <v>450</v>
      </c>
      <c r="B239" s="40"/>
      <c r="C239" s="58"/>
      <c r="D239" s="58" t="s">
        <v>451</v>
      </c>
      <c r="E239" s="47"/>
      <c r="F239" s="59"/>
      <c r="G239" s="42">
        <v>5.72</v>
      </c>
      <c r="H239" s="42">
        <v>5.72</v>
      </c>
      <c r="I239" s="42"/>
      <c r="J239" s="42"/>
      <c r="K239" s="42"/>
      <c r="L239" s="42"/>
      <c r="M239" s="42"/>
      <c r="N239" s="42">
        <v>5.72</v>
      </c>
      <c r="O239" s="42">
        <v>5.72</v>
      </c>
      <c r="P239" s="42">
        <v>5.72</v>
      </c>
      <c r="Q239" s="42">
        <f t="shared" si="74"/>
        <v>0</v>
      </c>
      <c r="R239" s="42">
        <f t="shared" si="74"/>
        <v>5.72</v>
      </c>
      <c r="S239" s="64">
        <f t="shared" si="75"/>
        <v>1.1439999999999999</v>
      </c>
      <c r="T239" s="65">
        <f t="shared" si="76"/>
        <v>6.8639999999999999</v>
      </c>
      <c r="U239" s="45">
        <v>7.89</v>
      </c>
    </row>
    <row r="240" spans="1:21" ht="26.25" customHeight="1" thickBot="1" x14ac:dyDescent="0.3">
      <c r="A240" s="74" t="s">
        <v>452</v>
      </c>
      <c r="B240" s="40"/>
      <c r="C240" s="58"/>
      <c r="D240" s="58" t="s">
        <v>453</v>
      </c>
      <c r="E240" s="47"/>
      <c r="F240" s="59"/>
      <c r="G240" s="42">
        <v>5.05</v>
      </c>
      <c r="H240" s="42">
        <v>5.05</v>
      </c>
      <c r="I240" s="42"/>
      <c r="J240" s="42"/>
      <c r="K240" s="42"/>
      <c r="L240" s="42"/>
      <c r="M240" s="42"/>
      <c r="N240" s="42">
        <v>5.05</v>
      </c>
      <c r="O240" s="42">
        <v>5.05</v>
      </c>
      <c r="P240" s="42">
        <v>5.05</v>
      </c>
      <c r="Q240" s="42">
        <f t="shared" si="74"/>
        <v>0</v>
      </c>
      <c r="R240" s="42">
        <f t="shared" si="74"/>
        <v>5.05</v>
      </c>
      <c r="S240" s="64">
        <f t="shared" si="75"/>
        <v>1.01</v>
      </c>
      <c r="T240" s="65">
        <f t="shared" si="76"/>
        <v>6.06</v>
      </c>
      <c r="U240" s="45">
        <v>6.97</v>
      </c>
    </row>
    <row r="241" spans="1:21" ht="30" customHeight="1" thickBot="1" x14ac:dyDescent="0.3">
      <c r="A241" s="63" t="s">
        <v>454</v>
      </c>
      <c r="B241" s="40"/>
      <c r="C241" s="58"/>
      <c r="D241" s="58" t="s">
        <v>455</v>
      </c>
      <c r="E241" s="47"/>
      <c r="F241" s="59"/>
      <c r="G241" s="42">
        <v>5.72</v>
      </c>
      <c r="H241" s="42">
        <v>5.72</v>
      </c>
      <c r="I241" s="42"/>
      <c r="J241" s="42"/>
      <c r="K241" s="42"/>
      <c r="L241" s="42"/>
      <c r="M241" s="42"/>
      <c r="N241" s="42">
        <v>5.72</v>
      </c>
      <c r="O241" s="42">
        <v>5.72</v>
      </c>
      <c r="P241" s="42">
        <v>5.72</v>
      </c>
      <c r="Q241" s="42">
        <f t="shared" si="74"/>
        <v>0</v>
      </c>
      <c r="R241" s="42">
        <f t="shared" si="74"/>
        <v>5.72</v>
      </c>
      <c r="S241" s="64">
        <f t="shared" si="75"/>
        <v>1.1439999999999999</v>
      </c>
      <c r="T241" s="65">
        <f t="shared" si="76"/>
        <v>6.8639999999999999</v>
      </c>
      <c r="U241" s="45">
        <v>7.89</v>
      </c>
    </row>
    <row r="242" spans="1:21" ht="26.25" customHeight="1" thickBot="1" x14ac:dyDescent="0.3">
      <c r="A242" s="74" t="s">
        <v>456</v>
      </c>
      <c r="B242" s="40"/>
      <c r="C242" s="58"/>
      <c r="D242" s="58" t="s">
        <v>457</v>
      </c>
      <c r="E242" s="47"/>
      <c r="F242" s="59"/>
      <c r="G242" s="42">
        <v>5.9</v>
      </c>
      <c r="H242" s="42">
        <v>5.9</v>
      </c>
      <c r="I242" s="42"/>
      <c r="J242" s="42"/>
      <c r="K242" s="42"/>
      <c r="L242" s="42"/>
      <c r="M242" s="42"/>
      <c r="N242" s="42">
        <v>5.9</v>
      </c>
      <c r="O242" s="42">
        <v>5.9</v>
      </c>
      <c r="P242" s="42">
        <v>5.9</v>
      </c>
      <c r="Q242" s="42">
        <f t="shared" si="74"/>
        <v>0</v>
      </c>
      <c r="R242" s="42">
        <f t="shared" si="74"/>
        <v>5.9</v>
      </c>
      <c r="S242" s="64">
        <f t="shared" si="75"/>
        <v>1.1800000000000002</v>
      </c>
      <c r="T242" s="65">
        <f t="shared" si="76"/>
        <v>7.08</v>
      </c>
      <c r="U242" s="45">
        <v>8.14</v>
      </c>
    </row>
    <row r="243" spans="1:21" ht="26.25" customHeight="1" thickBot="1" x14ac:dyDescent="0.3">
      <c r="A243" s="74" t="s">
        <v>458</v>
      </c>
      <c r="B243" s="40"/>
      <c r="C243" s="58"/>
      <c r="D243" s="58" t="s">
        <v>459</v>
      </c>
      <c r="E243" s="47"/>
      <c r="F243" s="59"/>
      <c r="G243" s="42">
        <v>6.17</v>
      </c>
      <c r="H243" s="42">
        <v>6.17</v>
      </c>
      <c r="I243" s="42"/>
      <c r="J243" s="42"/>
      <c r="K243" s="42"/>
      <c r="L243" s="42"/>
      <c r="M243" s="42"/>
      <c r="N243" s="42">
        <v>6.17</v>
      </c>
      <c r="O243" s="42">
        <v>6.17</v>
      </c>
      <c r="P243" s="42">
        <v>6.17</v>
      </c>
      <c r="Q243" s="42">
        <f t="shared" si="74"/>
        <v>0</v>
      </c>
      <c r="R243" s="42">
        <f t="shared" si="74"/>
        <v>6.17</v>
      </c>
      <c r="S243" s="64">
        <f t="shared" si="75"/>
        <v>1.234</v>
      </c>
      <c r="T243" s="65">
        <f t="shared" si="76"/>
        <v>7.4039999999999999</v>
      </c>
      <c r="U243" s="45">
        <v>8.51</v>
      </c>
    </row>
    <row r="244" spans="1:21" ht="26.25" customHeight="1" thickBot="1" x14ac:dyDescent="0.3">
      <c r="A244" s="74" t="s">
        <v>460</v>
      </c>
      <c r="B244" s="40"/>
      <c r="C244" s="58"/>
      <c r="D244" s="58" t="s">
        <v>461</v>
      </c>
      <c r="E244" s="47"/>
      <c r="F244" s="59"/>
      <c r="G244" s="42"/>
      <c r="H244" s="42"/>
      <c r="I244" s="42"/>
      <c r="J244" s="42"/>
      <c r="K244" s="42"/>
      <c r="L244" s="42"/>
      <c r="M244" s="42"/>
      <c r="N244" s="42">
        <v>10.11</v>
      </c>
      <c r="O244" s="42">
        <v>10.11</v>
      </c>
      <c r="P244" s="42">
        <v>10.11</v>
      </c>
      <c r="Q244" s="42">
        <v>10.11</v>
      </c>
      <c r="R244" s="42">
        <v>10.11</v>
      </c>
      <c r="S244" s="64">
        <f t="shared" si="75"/>
        <v>2.0219999999999998</v>
      </c>
      <c r="T244" s="65">
        <f t="shared" si="76"/>
        <v>12.132</v>
      </c>
      <c r="U244" s="45">
        <v>13.95</v>
      </c>
    </row>
    <row r="245" spans="1:21" ht="26.25" customHeight="1" thickBot="1" x14ac:dyDescent="0.3">
      <c r="A245" s="74" t="s">
        <v>462</v>
      </c>
      <c r="B245" s="40"/>
      <c r="C245" s="58"/>
      <c r="D245" s="58" t="s">
        <v>463</v>
      </c>
      <c r="E245" s="47"/>
      <c r="F245" s="59"/>
      <c r="G245" s="42"/>
      <c r="H245" s="42"/>
      <c r="I245" s="42"/>
      <c r="J245" s="42"/>
      <c r="K245" s="42"/>
      <c r="L245" s="42"/>
      <c r="M245" s="42"/>
      <c r="N245" s="42">
        <v>3.69</v>
      </c>
      <c r="O245" s="42">
        <v>3.69</v>
      </c>
      <c r="P245" s="42">
        <v>3.69</v>
      </c>
      <c r="Q245" s="42">
        <v>3.69</v>
      </c>
      <c r="R245" s="42">
        <v>3.69</v>
      </c>
      <c r="S245" s="64">
        <f t="shared" si="75"/>
        <v>0.73799999999999999</v>
      </c>
      <c r="T245" s="65">
        <f t="shared" si="76"/>
        <v>4.4279999999999999</v>
      </c>
      <c r="U245" s="45">
        <v>5.09</v>
      </c>
    </row>
    <row r="246" spans="1:21" ht="26.25" customHeight="1" thickBot="1" x14ac:dyDescent="0.3">
      <c r="A246" s="74" t="s">
        <v>464</v>
      </c>
      <c r="B246" s="40"/>
      <c r="C246" s="58"/>
      <c r="D246" s="58" t="s">
        <v>465</v>
      </c>
      <c r="E246" s="47"/>
      <c r="F246" s="59"/>
      <c r="G246" s="42"/>
      <c r="H246" s="42"/>
      <c r="I246" s="42"/>
      <c r="J246" s="42"/>
      <c r="K246" s="42"/>
      <c r="L246" s="42"/>
      <c r="M246" s="42"/>
      <c r="N246" s="42">
        <v>9.6199999999999992</v>
      </c>
      <c r="O246" s="42">
        <v>9.6199999999999992</v>
      </c>
      <c r="P246" s="42">
        <v>9.6199999999999992</v>
      </c>
      <c r="Q246" s="42">
        <v>9.6199999999999992</v>
      </c>
      <c r="R246" s="42">
        <v>9.6199999999999992</v>
      </c>
      <c r="S246" s="64">
        <f t="shared" si="75"/>
        <v>1.9239999999999999</v>
      </c>
      <c r="T246" s="65">
        <f t="shared" si="76"/>
        <v>11.543999999999999</v>
      </c>
      <c r="U246" s="45">
        <v>13.28</v>
      </c>
    </row>
    <row r="247" spans="1:21" ht="26.25" customHeight="1" thickBot="1" x14ac:dyDescent="0.3">
      <c r="A247" s="74" t="s">
        <v>466</v>
      </c>
      <c r="B247" s="40"/>
      <c r="C247" s="58"/>
      <c r="D247" s="58" t="s">
        <v>467</v>
      </c>
      <c r="E247" s="47"/>
      <c r="F247" s="59"/>
      <c r="G247" s="42">
        <v>7.01</v>
      </c>
      <c r="H247" s="42">
        <v>7.01</v>
      </c>
      <c r="I247" s="42"/>
      <c r="J247" s="42"/>
      <c r="K247" s="42"/>
      <c r="L247" s="42"/>
      <c r="M247" s="42"/>
      <c r="N247" s="42">
        <v>7.01</v>
      </c>
      <c r="O247" s="42">
        <v>7.01</v>
      </c>
      <c r="P247" s="42">
        <v>7.01</v>
      </c>
      <c r="Q247" s="42">
        <f t="shared" ref="Q247:R261" si="77">ROUND(F247*1,2)</f>
        <v>0</v>
      </c>
      <c r="R247" s="42">
        <f t="shared" si="77"/>
        <v>7.01</v>
      </c>
      <c r="S247" s="64">
        <f t="shared" si="75"/>
        <v>1.4020000000000001</v>
      </c>
      <c r="T247" s="65">
        <f t="shared" si="76"/>
        <v>8.411999999999999</v>
      </c>
      <c r="U247" s="45">
        <v>9.67</v>
      </c>
    </row>
    <row r="248" spans="1:21" ht="39" customHeight="1" thickBot="1" x14ac:dyDescent="0.3">
      <c r="A248" s="63" t="s">
        <v>468</v>
      </c>
      <c r="B248" s="40"/>
      <c r="C248" s="58"/>
      <c r="D248" s="58" t="s">
        <v>469</v>
      </c>
      <c r="E248" s="47"/>
      <c r="F248" s="59"/>
      <c r="G248" s="42">
        <v>7.11</v>
      </c>
      <c r="H248" s="42">
        <v>7.11</v>
      </c>
      <c r="I248" s="42"/>
      <c r="J248" s="42"/>
      <c r="K248" s="42"/>
      <c r="L248" s="42"/>
      <c r="M248" s="42"/>
      <c r="N248" s="42">
        <v>7.11</v>
      </c>
      <c r="O248" s="42">
        <v>7.11</v>
      </c>
      <c r="P248" s="42">
        <v>7.11</v>
      </c>
      <c r="Q248" s="42">
        <f t="shared" si="77"/>
        <v>0</v>
      </c>
      <c r="R248" s="42">
        <f t="shared" si="77"/>
        <v>7.11</v>
      </c>
      <c r="S248" s="64">
        <f t="shared" si="75"/>
        <v>1.4220000000000002</v>
      </c>
      <c r="T248" s="65">
        <f t="shared" si="76"/>
        <v>8.532</v>
      </c>
      <c r="U248" s="45">
        <v>9.81</v>
      </c>
    </row>
    <row r="249" spans="1:21" ht="26.25" customHeight="1" thickBot="1" x14ac:dyDescent="0.3">
      <c r="A249" s="74" t="s">
        <v>470</v>
      </c>
      <c r="B249" s="40"/>
      <c r="C249" s="58"/>
      <c r="D249" s="58" t="s">
        <v>471</v>
      </c>
      <c r="E249" s="47"/>
      <c r="F249" s="59"/>
      <c r="G249" s="42">
        <v>11.23</v>
      </c>
      <c r="H249" s="42">
        <v>11.23</v>
      </c>
      <c r="I249" s="42"/>
      <c r="J249" s="42"/>
      <c r="K249" s="42"/>
      <c r="L249" s="42"/>
      <c r="M249" s="42"/>
      <c r="N249" s="42">
        <v>11.23</v>
      </c>
      <c r="O249" s="42">
        <v>11.23</v>
      </c>
      <c r="P249" s="42">
        <v>11.23</v>
      </c>
      <c r="Q249" s="42">
        <f t="shared" si="77"/>
        <v>0</v>
      </c>
      <c r="R249" s="42">
        <f t="shared" si="77"/>
        <v>11.23</v>
      </c>
      <c r="S249" s="64">
        <f t="shared" si="75"/>
        <v>2.246</v>
      </c>
      <c r="T249" s="65">
        <f t="shared" si="76"/>
        <v>13.476000000000001</v>
      </c>
      <c r="U249" s="45">
        <v>15.5</v>
      </c>
    </row>
    <row r="250" spans="1:21" ht="26.25" customHeight="1" thickBot="1" x14ac:dyDescent="0.3">
      <c r="A250" s="74" t="s">
        <v>472</v>
      </c>
      <c r="B250" s="40"/>
      <c r="C250" s="58"/>
      <c r="D250" s="58" t="s">
        <v>473</v>
      </c>
      <c r="E250" s="47"/>
      <c r="F250" s="59"/>
      <c r="G250" s="42">
        <v>10.15</v>
      </c>
      <c r="H250" s="42">
        <v>10.15</v>
      </c>
      <c r="I250" s="42"/>
      <c r="J250" s="42"/>
      <c r="K250" s="42"/>
      <c r="L250" s="42"/>
      <c r="M250" s="42"/>
      <c r="N250" s="42">
        <v>10.15</v>
      </c>
      <c r="O250" s="42">
        <v>10.15</v>
      </c>
      <c r="P250" s="42">
        <v>10.15</v>
      </c>
      <c r="Q250" s="42">
        <f t="shared" si="77"/>
        <v>0</v>
      </c>
      <c r="R250" s="42">
        <f t="shared" si="77"/>
        <v>10.15</v>
      </c>
      <c r="S250" s="64">
        <f t="shared" si="75"/>
        <v>2.0300000000000002</v>
      </c>
      <c r="T250" s="65">
        <f t="shared" si="76"/>
        <v>12.18</v>
      </c>
      <c r="U250" s="45">
        <v>14.01</v>
      </c>
    </row>
    <row r="251" spans="1:21" ht="26.25" customHeight="1" thickBot="1" x14ac:dyDescent="0.3">
      <c r="A251" s="74" t="s">
        <v>474</v>
      </c>
      <c r="B251" s="40"/>
      <c r="C251" s="58"/>
      <c r="D251" s="58" t="s">
        <v>475</v>
      </c>
      <c r="E251" s="47"/>
      <c r="F251" s="59"/>
      <c r="G251" s="42">
        <v>9.17</v>
      </c>
      <c r="H251" s="42">
        <v>9.17</v>
      </c>
      <c r="I251" s="42"/>
      <c r="J251" s="42"/>
      <c r="K251" s="42"/>
      <c r="L251" s="42"/>
      <c r="M251" s="42"/>
      <c r="N251" s="42">
        <v>9.17</v>
      </c>
      <c r="O251" s="42">
        <v>9.17</v>
      </c>
      <c r="P251" s="42">
        <v>9.17</v>
      </c>
      <c r="Q251" s="42">
        <f t="shared" si="77"/>
        <v>0</v>
      </c>
      <c r="R251" s="42">
        <f t="shared" si="77"/>
        <v>9.17</v>
      </c>
      <c r="S251" s="64">
        <f t="shared" si="75"/>
        <v>1.8340000000000001</v>
      </c>
      <c r="T251" s="65">
        <f t="shared" si="76"/>
        <v>11.004</v>
      </c>
      <c r="U251" s="45">
        <v>12.65</v>
      </c>
    </row>
    <row r="252" spans="1:21" ht="26.25" customHeight="1" thickBot="1" x14ac:dyDescent="0.3">
      <c r="A252" s="74" t="s">
        <v>476</v>
      </c>
      <c r="B252" s="40"/>
      <c r="C252" s="58"/>
      <c r="D252" s="58" t="s">
        <v>477</v>
      </c>
      <c r="E252" s="47"/>
      <c r="F252" s="59"/>
      <c r="G252" s="42">
        <v>23.37</v>
      </c>
      <c r="H252" s="42">
        <v>23.37</v>
      </c>
      <c r="I252" s="42"/>
      <c r="J252" s="42"/>
      <c r="K252" s="42"/>
      <c r="L252" s="42"/>
      <c r="M252" s="42"/>
      <c r="N252" s="42">
        <v>23.37</v>
      </c>
      <c r="O252" s="42">
        <v>23.37</v>
      </c>
      <c r="P252" s="42">
        <v>23.37</v>
      </c>
      <c r="Q252" s="42">
        <f t="shared" si="77"/>
        <v>0</v>
      </c>
      <c r="R252" s="42">
        <f t="shared" si="77"/>
        <v>23.37</v>
      </c>
      <c r="S252" s="64">
        <f t="shared" si="75"/>
        <v>4.6740000000000004</v>
      </c>
      <c r="T252" s="65">
        <f t="shared" si="76"/>
        <v>28.044</v>
      </c>
      <c r="U252" s="45">
        <v>32.25</v>
      </c>
    </row>
    <row r="253" spans="1:21" ht="42.75" customHeight="1" thickBot="1" x14ac:dyDescent="0.3">
      <c r="A253" s="63" t="s">
        <v>478</v>
      </c>
      <c r="B253" s="40"/>
      <c r="C253" s="58"/>
      <c r="D253" s="58" t="s">
        <v>479</v>
      </c>
      <c r="E253" s="47"/>
      <c r="F253" s="59"/>
      <c r="G253" s="42">
        <v>7.01</v>
      </c>
      <c r="H253" s="42">
        <v>7.01</v>
      </c>
      <c r="I253" s="42"/>
      <c r="J253" s="42"/>
      <c r="K253" s="42"/>
      <c r="L253" s="42"/>
      <c r="M253" s="42"/>
      <c r="N253" s="42">
        <v>7.01</v>
      </c>
      <c r="O253" s="42">
        <v>7.01</v>
      </c>
      <c r="P253" s="42">
        <v>7.01</v>
      </c>
      <c r="Q253" s="42">
        <f t="shared" si="77"/>
        <v>0</v>
      </c>
      <c r="R253" s="42">
        <f t="shared" si="77"/>
        <v>7.01</v>
      </c>
      <c r="S253" s="64">
        <f t="shared" si="75"/>
        <v>1.4020000000000001</v>
      </c>
      <c r="T253" s="65">
        <f t="shared" si="76"/>
        <v>8.411999999999999</v>
      </c>
      <c r="U253" s="45">
        <v>9.67</v>
      </c>
    </row>
    <row r="254" spans="1:21" ht="45.75" customHeight="1" thickBot="1" x14ac:dyDescent="0.3">
      <c r="A254" s="63" t="s">
        <v>480</v>
      </c>
      <c r="B254" s="40"/>
      <c r="C254" s="58"/>
      <c r="D254" s="58" t="s">
        <v>481</v>
      </c>
      <c r="E254" s="47"/>
      <c r="F254" s="59"/>
      <c r="G254" s="42">
        <v>6.83</v>
      </c>
      <c r="H254" s="42">
        <v>6.83</v>
      </c>
      <c r="I254" s="42"/>
      <c r="J254" s="42"/>
      <c r="K254" s="42"/>
      <c r="L254" s="42"/>
      <c r="M254" s="42"/>
      <c r="N254" s="42">
        <v>6.83</v>
      </c>
      <c r="O254" s="42">
        <v>6.83</v>
      </c>
      <c r="P254" s="42">
        <v>6.83</v>
      </c>
      <c r="Q254" s="42">
        <f t="shared" si="77"/>
        <v>0</v>
      </c>
      <c r="R254" s="42">
        <f t="shared" si="77"/>
        <v>6.83</v>
      </c>
      <c r="S254" s="64">
        <f t="shared" si="75"/>
        <v>1.3660000000000001</v>
      </c>
      <c r="T254" s="65">
        <f t="shared" si="76"/>
        <v>8.1959999999999997</v>
      </c>
      <c r="U254" s="45">
        <v>9.43</v>
      </c>
    </row>
    <row r="255" spans="1:21" ht="26.25" customHeight="1" thickBot="1" x14ac:dyDescent="0.3">
      <c r="A255" s="74" t="s">
        <v>482</v>
      </c>
      <c r="B255" s="40"/>
      <c r="C255" s="58"/>
      <c r="D255" s="58" t="s">
        <v>467</v>
      </c>
      <c r="E255" s="47"/>
      <c r="F255" s="59"/>
      <c r="G255" s="42">
        <v>7.01</v>
      </c>
      <c r="H255" s="42">
        <v>7.01</v>
      </c>
      <c r="I255" s="42"/>
      <c r="J255" s="42"/>
      <c r="K255" s="42"/>
      <c r="L255" s="42"/>
      <c r="M255" s="42"/>
      <c r="N255" s="42">
        <v>7.01</v>
      </c>
      <c r="O255" s="42">
        <v>7.01</v>
      </c>
      <c r="P255" s="42">
        <v>7.01</v>
      </c>
      <c r="Q255" s="42">
        <f t="shared" si="77"/>
        <v>0</v>
      </c>
      <c r="R255" s="42">
        <f t="shared" si="77"/>
        <v>7.01</v>
      </c>
      <c r="S255" s="64">
        <f t="shared" si="75"/>
        <v>1.4020000000000001</v>
      </c>
      <c r="T255" s="65">
        <f t="shared" si="76"/>
        <v>8.411999999999999</v>
      </c>
      <c r="U255" s="45">
        <v>9.67</v>
      </c>
    </row>
    <row r="256" spans="1:21" ht="26.25" customHeight="1" thickBot="1" x14ac:dyDescent="0.3">
      <c r="A256" s="74" t="s">
        <v>483</v>
      </c>
      <c r="B256" s="40"/>
      <c r="C256" s="58"/>
      <c r="D256" s="58" t="s">
        <v>484</v>
      </c>
      <c r="E256" s="47"/>
      <c r="F256" s="59"/>
      <c r="G256" s="42">
        <v>7.48</v>
      </c>
      <c r="H256" s="42">
        <v>7.48</v>
      </c>
      <c r="I256" s="42"/>
      <c r="J256" s="42"/>
      <c r="K256" s="42"/>
      <c r="L256" s="42"/>
      <c r="M256" s="42"/>
      <c r="N256" s="42">
        <v>7.48</v>
      </c>
      <c r="O256" s="42">
        <v>7.48</v>
      </c>
      <c r="P256" s="42">
        <v>7.48</v>
      </c>
      <c r="Q256" s="42">
        <f t="shared" si="77"/>
        <v>0</v>
      </c>
      <c r="R256" s="42">
        <f t="shared" si="77"/>
        <v>7.48</v>
      </c>
      <c r="S256" s="64">
        <f t="shared" si="75"/>
        <v>1.4960000000000002</v>
      </c>
      <c r="T256" s="65">
        <f t="shared" si="76"/>
        <v>8.9760000000000009</v>
      </c>
      <c r="U256" s="45">
        <v>10.32</v>
      </c>
    </row>
    <row r="257" spans="1:21" ht="26.25" customHeight="1" thickBot="1" x14ac:dyDescent="0.3">
      <c r="A257" s="74" t="s">
        <v>485</v>
      </c>
      <c r="B257" s="40"/>
      <c r="C257" s="58"/>
      <c r="D257" s="58" t="s">
        <v>449</v>
      </c>
      <c r="E257" s="47"/>
      <c r="F257" s="59"/>
      <c r="G257" s="42">
        <v>6.17</v>
      </c>
      <c r="H257" s="42">
        <v>6.17</v>
      </c>
      <c r="I257" s="42"/>
      <c r="J257" s="42"/>
      <c r="K257" s="42"/>
      <c r="L257" s="42"/>
      <c r="M257" s="42"/>
      <c r="N257" s="42">
        <v>6.17</v>
      </c>
      <c r="O257" s="42">
        <v>6.17</v>
      </c>
      <c r="P257" s="42">
        <v>6.17</v>
      </c>
      <c r="Q257" s="42">
        <f t="shared" si="77"/>
        <v>0</v>
      </c>
      <c r="R257" s="42">
        <f t="shared" si="77"/>
        <v>6.17</v>
      </c>
      <c r="S257" s="64">
        <f t="shared" si="75"/>
        <v>1.234</v>
      </c>
      <c r="T257" s="65">
        <f t="shared" si="76"/>
        <v>7.4039999999999999</v>
      </c>
      <c r="U257" s="45">
        <v>8.51</v>
      </c>
    </row>
    <row r="258" spans="1:21" ht="26.25" customHeight="1" thickBot="1" x14ac:dyDescent="0.3">
      <c r="A258" s="74" t="s">
        <v>486</v>
      </c>
      <c r="B258" s="40"/>
      <c r="C258" s="58"/>
      <c r="D258" s="58" t="s">
        <v>487</v>
      </c>
      <c r="E258" s="47"/>
      <c r="F258" s="59"/>
      <c r="G258" s="42">
        <v>5.8</v>
      </c>
      <c r="H258" s="42">
        <v>5.8</v>
      </c>
      <c r="I258" s="42"/>
      <c r="J258" s="42"/>
      <c r="K258" s="42"/>
      <c r="L258" s="42"/>
      <c r="M258" s="42"/>
      <c r="N258" s="42">
        <v>5.8</v>
      </c>
      <c r="O258" s="42">
        <v>5.8</v>
      </c>
      <c r="P258" s="42">
        <v>5.8</v>
      </c>
      <c r="Q258" s="42">
        <f t="shared" si="77"/>
        <v>0</v>
      </c>
      <c r="R258" s="42">
        <f t="shared" si="77"/>
        <v>5.8</v>
      </c>
      <c r="S258" s="64">
        <f t="shared" si="75"/>
        <v>1.1599999999999999</v>
      </c>
      <c r="T258" s="65">
        <f t="shared" si="76"/>
        <v>6.96</v>
      </c>
      <c r="U258" s="45">
        <v>8</v>
      </c>
    </row>
    <row r="259" spans="1:21" ht="26.25" customHeight="1" thickBot="1" x14ac:dyDescent="0.3">
      <c r="A259" s="74" t="s">
        <v>488</v>
      </c>
      <c r="B259" s="40"/>
      <c r="C259" s="58"/>
      <c r="D259" s="58" t="s">
        <v>489</v>
      </c>
      <c r="E259" s="47"/>
      <c r="F259" s="59"/>
      <c r="G259" s="42">
        <v>6.66</v>
      </c>
      <c r="H259" s="42">
        <v>6.66</v>
      </c>
      <c r="I259" s="42"/>
      <c r="J259" s="42"/>
      <c r="K259" s="42"/>
      <c r="L259" s="42"/>
      <c r="M259" s="42"/>
      <c r="N259" s="42">
        <v>6.66</v>
      </c>
      <c r="O259" s="42">
        <v>6.66</v>
      </c>
      <c r="P259" s="42">
        <v>6.66</v>
      </c>
      <c r="Q259" s="42">
        <f t="shared" si="77"/>
        <v>0</v>
      </c>
      <c r="R259" s="42">
        <f t="shared" si="77"/>
        <v>6.66</v>
      </c>
      <c r="S259" s="64">
        <f t="shared" si="75"/>
        <v>1.3320000000000001</v>
      </c>
      <c r="T259" s="65">
        <f t="shared" si="76"/>
        <v>7.992</v>
      </c>
      <c r="U259" s="45">
        <v>9.19</v>
      </c>
    </row>
    <row r="260" spans="1:21" ht="26.25" customHeight="1" thickBot="1" x14ac:dyDescent="0.3">
      <c r="A260" s="74" t="s">
        <v>490</v>
      </c>
      <c r="B260" s="40"/>
      <c r="C260" s="58"/>
      <c r="D260" s="58" t="s">
        <v>491</v>
      </c>
      <c r="E260" s="47"/>
      <c r="F260" s="59"/>
      <c r="G260" s="42">
        <v>6.8</v>
      </c>
      <c r="H260" s="42">
        <v>6.8</v>
      </c>
      <c r="I260" s="42"/>
      <c r="J260" s="42"/>
      <c r="K260" s="42"/>
      <c r="L260" s="42"/>
      <c r="M260" s="42"/>
      <c r="N260" s="42">
        <v>6.8</v>
      </c>
      <c r="O260" s="42">
        <v>6.8</v>
      </c>
      <c r="P260" s="42">
        <v>6.8</v>
      </c>
      <c r="Q260" s="42">
        <f t="shared" si="77"/>
        <v>0</v>
      </c>
      <c r="R260" s="42">
        <f t="shared" si="77"/>
        <v>6.8</v>
      </c>
      <c r="S260" s="64">
        <f t="shared" si="75"/>
        <v>1.36</v>
      </c>
      <c r="T260" s="65">
        <f t="shared" si="76"/>
        <v>8.16</v>
      </c>
      <c r="U260" s="45">
        <v>9.3800000000000008</v>
      </c>
    </row>
    <row r="261" spans="1:21" ht="40.5" customHeight="1" thickBot="1" x14ac:dyDescent="0.3">
      <c r="A261" s="63" t="s">
        <v>492</v>
      </c>
      <c r="B261" s="40"/>
      <c r="C261" s="58"/>
      <c r="D261" s="58" t="s">
        <v>493</v>
      </c>
      <c r="E261" s="47"/>
      <c r="F261" s="59"/>
      <c r="G261" s="42">
        <v>7.11</v>
      </c>
      <c r="H261" s="42">
        <v>7.11</v>
      </c>
      <c r="I261" s="42"/>
      <c r="J261" s="42"/>
      <c r="K261" s="42"/>
      <c r="L261" s="42"/>
      <c r="M261" s="42"/>
      <c r="N261" s="42">
        <v>7.11</v>
      </c>
      <c r="O261" s="42">
        <v>7.11</v>
      </c>
      <c r="P261" s="42">
        <v>7.11</v>
      </c>
      <c r="Q261" s="42">
        <f t="shared" si="77"/>
        <v>0</v>
      </c>
      <c r="R261" s="42">
        <f t="shared" si="77"/>
        <v>7.11</v>
      </c>
      <c r="S261" s="64">
        <f t="shared" si="75"/>
        <v>1.4220000000000002</v>
      </c>
      <c r="T261" s="65">
        <f t="shared" si="76"/>
        <v>8.532</v>
      </c>
      <c r="U261" s="45">
        <v>9.81</v>
      </c>
    </row>
    <row r="262" spans="1:21" ht="13.5" customHeight="1" thickBot="1" x14ac:dyDescent="0.3">
      <c r="A262" s="37"/>
      <c r="B262" s="40"/>
      <c r="C262" s="39"/>
      <c r="D262" s="40"/>
      <c r="E262" s="41"/>
      <c r="F262" s="41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88"/>
      <c r="T262" s="89"/>
      <c r="U262" s="45">
        <v>0</v>
      </c>
    </row>
    <row r="263" spans="1:21" ht="26.25" customHeight="1" thickBot="1" x14ac:dyDescent="0.3">
      <c r="A263" s="90" t="s">
        <v>494</v>
      </c>
      <c r="B263" s="40"/>
      <c r="C263" s="58"/>
      <c r="D263" s="58" t="s">
        <v>495</v>
      </c>
      <c r="E263" s="47"/>
      <c r="F263" s="59"/>
      <c r="G263" s="42">
        <v>13.49</v>
      </c>
      <c r="H263" s="42">
        <v>13.49</v>
      </c>
      <c r="I263" s="42"/>
      <c r="J263" s="42"/>
      <c r="K263" s="42"/>
      <c r="L263" s="42"/>
      <c r="M263" s="42"/>
      <c r="N263" s="42">
        <v>13.49</v>
      </c>
      <c r="O263" s="42">
        <v>13.49</v>
      </c>
      <c r="P263" s="42">
        <v>13.49</v>
      </c>
      <c r="Q263" s="42">
        <f t="shared" ref="Q263:R266" si="78">ROUND(F263*1,2)</f>
        <v>0</v>
      </c>
      <c r="R263" s="42">
        <f t="shared" si="78"/>
        <v>13.49</v>
      </c>
      <c r="S263" s="64">
        <f>R263*20%</f>
        <v>2.6980000000000004</v>
      </c>
      <c r="T263" s="65">
        <f>R263+S263</f>
        <v>16.188000000000002</v>
      </c>
      <c r="U263" s="45">
        <v>18.62</v>
      </c>
    </row>
    <row r="264" spans="1:21" ht="26.25" customHeight="1" thickBot="1" x14ac:dyDescent="0.3">
      <c r="A264" s="90" t="s">
        <v>496</v>
      </c>
      <c r="B264" s="40"/>
      <c r="C264" s="58"/>
      <c r="D264" s="58" t="s">
        <v>497</v>
      </c>
      <c r="E264" s="47"/>
      <c r="F264" s="59"/>
      <c r="G264" s="42">
        <v>13.49</v>
      </c>
      <c r="H264" s="42">
        <v>13.49</v>
      </c>
      <c r="I264" s="42"/>
      <c r="J264" s="42"/>
      <c r="K264" s="42"/>
      <c r="L264" s="42"/>
      <c r="M264" s="42"/>
      <c r="N264" s="42">
        <v>13.49</v>
      </c>
      <c r="O264" s="42">
        <v>13.49</v>
      </c>
      <c r="P264" s="42">
        <v>13.49</v>
      </c>
      <c r="Q264" s="42">
        <f t="shared" si="78"/>
        <v>0</v>
      </c>
      <c r="R264" s="42">
        <f t="shared" si="78"/>
        <v>13.49</v>
      </c>
      <c r="S264" s="64">
        <f t="shared" ref="S264:S273" si="79">R264*20%</f>
        <v>2.6980000000000004</v>
      </c>
      <c r="T264" s="65">
        <f t="shared" ref="T264:T273" si="80">R264+S264</f>
        <v>16.188000000000002</v>
      </c>
      <c r="U264" s="45">
        <v>18.62</v>
      </c>
    </row>
    <row r="265" spans="1:21" ht="26.25" customHeight="1" thickBot="1" x14ac:dyDescent="0.3">
      <c r="A265" s="74" t="s">
        <v>498</v>
      </c>
      <c r="B265" s="40"/>
      <c r="C265" s="58"/>
      <c r="D265" s="58" t="s">
        <v>499</v>
      </c>
      <c r="E265" s="47"/>
      <c r="F265" s="59"/>
      <c r="G265" s="42">
        <v>21.12</v>
      </c>
      <c r="H265" s="42">
        <v>21.12</v>
      </c>
      <c r="I265" s="42"/>
      <c r="J265" s="42"/>
      <c r="K265" s="42"/>
      <c r="L265" s="42"/>
      <c r="M265" s="42"/>
      <c r="N265" s="42">
        <v>21.12</v>
      </c>
      <c r="O265" s="42">
        <v>21.12</v>
      </c>
      <c r="P265" s="42">
        <v>21.12</v>
      </c>
      <c r="Q265" s="42">
        <f t="shared" si="78"/>
        <v>0</v>
      </c>
      <c r="R265" s="42">
        <f t="shared" si="78"/>
        <v>21.12</v>
      </c>
      <c r="S265" s="64">
        <f t="shared" si="79"/>
        <v>4.2240000000000002</v>
      </c>
      <c r="T265" s="65">
        <f t="shared" si="80"/>
        <v>25.344000000000001</v>
      </c>
      <c r="U265" s="45">
        <v>29.15</v>
      </c>
    </row>
    <row r="266" spans="1:21" ht="26.25" customHeight="1" thickBot="1" x14ac:dyDescent="0.3">
      <c r="A266" s="74" t="s">
        <v>500</v>
      </c>
      <c r="B266" s="40"/>
      <c r="C266" s="58"/>
      <c r="D266" s="58" t="s">
        <v>501</v>
      </c>
      <c r="E266" s="47"/>
      <c r="F266" s="59"/>
      <c r="G266" s="42">
        <v>21.12</v>
      </c>
      <c r="H266" s="42">
        <v>21.12</v>
      </c>
      <c r="I266" s="42"/>
      <c r="J266" s="42"/>
      <c r="K266" s="42"/>
      <c r="L266" s="42"/>
      <c r="M266" s="42"/>
      <c r="N266" s="42">
        <v>21.12</v>
      </c>
      <c r="O266" s="42">
        <v>21.12</v>
      </c>
      <c r="P266" s="42">
        <v>21.12</v>
      </c>
      <c r="Q266" s="42">
        <f t="shared" si="78"/>
        <v>0</v>
      </c>
      <c r="R266" s="42">
        <f t="shared" si="78"/>
        <v>21.12</v>
      </c>
      <c r="S266" s="64">
        <f t="shared" si="79"/>
        <v>4.2240000000000002</v>
      </c>
      <c r="T266" s="65">
        <f t="shared" si="80"/>
        <v>25.344000000000001</v>
      </c>
      <c r="U266" s="45">
        <v>29.15</v>
      </c>
    </row>
    <row r="267" spans="1:21" ht="26.25" customHeight="1" thickBot="1" x14ac:dyDescent="0.3">
      <c r="A267" s="74" t="s">
        <v>502</v>
      </c>
      <c r="B267" s="40"/>
      <c r="C267" s="58"/>
      <c r="D267" s="58" t="s">
        <v>503</v>
      </c>
      <c r="E267" s="47"/>
      <c r="F267" s="59"/>
      <c r="G267" s="42"/>
      <c r="H267" s="42"/>
      <c r="I267" s="42"/>
      <c r="J267" s="42"/>
      <c r="K267" s="42"/>
      <c r="L267" s="42"/>
      <c r="M267" s="42"/>
      <c r="N267" s="42">
        <v>27.33</v>
      </c>
      <c r="O267" s="42">
        <v>27.33</v>
      </c>
      <c r="P267" s="42">
        <v>27.33</v>
      </c>
      <c r="Q267" s="42">
        <v>27.33</v>
      </c>
      <c r="R267" s="42">
        <v>27.33</v>
      </c>
      <c r="S267" s="64">
        <f t="shared" si="79"/>
        <v>5.4660000000000002</v>
      </c>
      <c r="T267" s="65">
        <f t="shared" si="80"/>
        <v>32.795999999999999</v>
      </c>
      <c r="U267" s="45">
        <v>37.72</v>
      </c>
    </row>
    <row r="268" spans="1:21" ht="26.25" customHeight="1" thickBot="1" x14ac:dyDescent="0.3">
      <c r="A268" s="63" t="s">
        <v>504</v>
      </c>
      <c r="B268" s="40"/>
      <c r="C268" s="58"/>
      <c r="D268" s="72" t="s">
        <v>505</v>
      </c>
      <c r="E268" s="47"/>
      <c r="F268" s="59"/>
      <c r="G268" s="42">
        <v>29.71</v>
      </c>
      <c r="H268" s="42">
        <v>29.71</v>
      </c>
      <c r="I268" s="42"/>
      <c r="J268" s="42"/>
      <c r="K268" s="42"/>
      <c r="L268" s="42"/>
      <c r="M268" s="42"/>
      <c r="N268" s="42">
        <v>29.71</v>
      </c>
      <c r="O268" s="42">
        <v>29.71</v>
      </c>
      <c r="P268" s="42">
        <v>29.71</v>
      </c>
      <c r="Q268" s="42">
        <f t="shared" ref="Q268:R273" si="81">ROUND(F268*1,2)</f>
        <v>0</v>
      </c>
      <c r="R268" s="42">
        <f t="shared" si="81"/>
        <v>29.71</v>
      </c>
      <c r="S268" s="64">
        <f t="shared" si="79"/>
        <v>5.9420000000000002</v>
      </c>
      <c r="T268" s="65">
        <f t="shared" si="80"/>
        <v>35.652000000000001</v>
      </c>
      <c r="U268" s="45">
        <v>41</v>
      </c>
    </row>
    <row r="269" spans="1:21" ht="26.25" customHeight="1" thickBot="1" x14ac:dyDescent="0.3">
      <c r="A269" s="74" t="s">
        <v>506</v>
      </c>
      <c r="B269" s="40"/>
      <c r="C269" s="58"/>
      <c r="D269" s="58" t="s">
        <v>507</v>
      </c>
      <c r="E269" s="47"/>
      <c r="F269" s="59"/>
      <c r="G269" s="42">
        <v>31.81</v>
      </c>
      <c r="H269" s="42">
        <v>31.81</v>
      </c>
      <c r="I269" s="42"/>
      <c r="J269" s="42"/>
      <c r="K269" s="42"/>
      <c r="L269" s="42"/>
      <c r="M269" s="42"/>
      <c r="N269" s="42">
        <v>31.81</v>
      </c>
      <c r="O269" s="42">
        <v>31.81</v>
      </c>
      <c r="P269" s="42">
        <v>31.81</v>
      </c>
      <c r="Q269" s="42">
        <f t="shared" si="81"/>
        <v>0</v>
      </c>
      <c r="R269" s="42">
        <f t="shared" si="81"/>
        <v>31.81</v>
      </c>
      <c r="S269" s="69">
        <f t="shared" si="79"/>
        <v>6.3620000000000001</v>
      </c>
      <c r="T269" s="70">
        <f t="shared" si="80"/>
        <v>38.171999999999997</v>
      </c>
      <c r="U269" s="45">
        <v>43.9</v>
      </c>
    </row>
    <row r="270" spans="1:21" ht="26.25" customHeight="1" thickBot="1" x14ac:dyDescent="0.3">
      <c r="A270" s="74" t="s">
        <v>508</v>
      </c>
      <c r="B270" s="40"/>
      <c r="C270" s="58"/>
      <c r="D270" s="58" t="s">
        <v>509</v>
      </c>
      <c r="E270" s="47"/>
      <c r="F270" s="59"/>
      <c r="G270" s="42">
        <v>34.17</v>
      </c>
      <c r="H270" s="42">
        <v>34.17</v>
      </c>
      <c r="I270" s="42"/>
      <c r="J270" s="42"/>
      <c r="K270" s="42"/>
      <c r="L270" s="42"/>
      <c r="M270" s="42"/>
      <c r="N270" s="42">
        <v>34.17</v>
      </c>
      <c r="O270" s="42">
        <v>34.17</v>
      </c>
      <c r="P270" s="42">
        <v>34.17</v>
      </c>
      <c r="Q270" s="42">
        <f t="shared" si="81"/>
        <v>0</v>
      </c>
      <c r="R270" s="42">
        <f t="shared" si="81"/>
        <v>34.17</v>
      </c>
      <c r="S270" s="69">
        <f t="shared" si="79"/>
        <v>6.8340000000000005</v>
      </c>
      <c r="T270" s="70">
        <f t="shared" si="80"/>
        <v>41.004000000000005</v>
      </c>
      <c r="U270" s="45">
        <v>47.15</v>
      </c>
    </row>
    <row r="271" spans="1:21" ht="26.25" customHeight="1" thickBot="1" x14ac:dyDescent="0.3">
      <c r="A271" s="74" t="s">
        <v>510</v>
      </c>
      <c r="B271" s="40"/>
      <c r="C271" s="58"/>
      <c r="D271" s="58" t="s">
        <v>511</v>
      </c>
      <c r="E271" s="47"/>
      <c r="F271" s="59"/>
      <c r="G271" s="42">
        <v>53.5</v>
      </c>
      <c r="H271" s="42">
        <v>53.5</v>
      </c>
      <c r="I271" s="42"/>
      <c r="J271" s="42"/>
      <c r="K271" s="42"/>
      <c r="L271" s="42"/>
      <c r="M271" s="42"/>
      <c r="N271" s="42">
        <v>53.5</v>
      </c>
      <c r="O271" s="42">
        <v>53.5</v>
      </c>
      <c r="P271" s="42">
        <v>53.5</v>
      </c>
      <c r="Q271" s="42">
        <f t="shared" si="81"/>
        <v>0</v>
      </c>
      <c r="R271" s="42">
        <f t="shared" si="81"/>
        <v>53.5</v>
      </c>
      <c r="S271" s="69">
        <f t="shared" si="79"/>
        <v>10.700000000000001</v>
      </c>
      <c r="T271" s="70">
        <f t="shared" si="80"/>
        <v>64.2</v>
      </c>
      <c r="U271" s="45">
        <v>73.83</v>
      </c>
    </row>
    <row r="272" spans="1:21" ht="26.25" customHeight="1" thickBot="1" x14ac:dyDescent="0.3">
      <c r="A272" s="74" t="s">
        <v>512</v>
      </c>
      <c r="B272" s="40"/>
      <c r="C272" s="58"/>
      <c r="D272" s="58" t="s">
        <v>513</v>
      </c>
      <c r="E272" s="47"/>
      <c r="F272" s="59"/>
      <c r="G272" s="42">
        <v>55.22</v>
      </c>
      <c r="H272" s="42">
        <v>55.22</v>
      </c>
      <c r="I272" s="42"/>
      <c r="J272" s="42"/>
      <c r="K272" s="42"/>
      <c r="L272" s="42"/>
      <c r="M272" s="42"/>
      <c r="N272" s="42">
        <v>55.22</v>
      </c>
      <c r="O272" s="42">
        <v>55.22</v>
      </c>
      <c r="P272" s="42">
        <v>55.22</v>
      </c>
      <c r="Q272" s="42">
        <f t="shared" si="81"/>
        <v>0</v>
      </c>
      <c r="R272" s="42">
        <f t="shared" si="81"/>
        <v>55.22</v>
      </c>
      <c r="S272" s="64">
        <f t="shared" si="79"/>
        <v>11.044</v>
      </c>
      <c r="T272" s="65">
        <f t="shared" si="80"/>
        <v>66.263999999999996</v>
      </c>
      <c r="U272" s="45">
        <v>76.2</v>
      </c>
    </row>
    <row r="273" spans="1:21" ht="26.25" customHeight="1" thickBot="1" x14ac:dyDescent="0.3">
      <c r="A273" s="63" t="s">
        <v>514</v>
      </c>
      <c r="B273" s="40"/>
      <c r="C273" s="58"/>
      <c r="D273" s="58" t="s">
        <v>515</v>
      </c>
      <c r="E273" s="47"/>
      <c r="F273" s="59"/>
      <c r="G273" s="42">
        <v>55.68</v>
      </c>
      <c r="H273" s="42">
        <v>55.68</v>
      </c>
      <c r="I273" s="42"/>
      <c r="J273" s="42"/>
      <c r="K273" s="42"/>
      <c r="L273" s="42"/>
      <c r="M273" s="42"/>
      <c r="N273" s="42">
        <v>55.68</v>
      </c>
      <c r="O273" s="42">
        <v>55.68</v>
      </c>
      <c r="P273" s="42">
        <v>55.68</v>
      </c>
      <c r="Q273" s="42">
        <f t="shared" si="81"/>
        <v>0</v>
      </c>
      <c r="R273" s="42">
        <f t="shared" si="81"/>
        <v>55.68</v>
      </c>
      <c r="S273" s="64">
        <f t="shared" si="79"/>
        <v>11.136000000000001</v>
      </c>
      <c r="T273" s="65">
        <f t="shared" si="80"/>
        <v>66.816000000000003</v>
      </c>
      <c r="U273" s="45">
        <v>76.84</v>
      </c>
    </row>
    <row r="274" spans="1:21" ht="18.75" customHeight="1" thickBot="1" x14ac:dyDescent="0.3">
      <c r="A274" s="63"/>
      <c r="B274" s="40"/>
      <c r="C274" s="58"/>
      <c r="D274" s="58"/>
      <c r="E274" s="47"/>
      <c r="F274" s="59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64"/>
      <c r="T274" s="65"/>
      <c r="U274" s="45">
        <v>0</v>
      </c>
    </row>
    <row r="275" spans="1:21" ht="36.75" customHeight="1" thickBot="1" x14ac:dyDescent="0.3">
      <c r="A275" s="63" t="s">
        <v>516</v>
      </c>
      <c r="B275" s="40"/>
      <c r="C275" s="58"/>
      <c r="D275" s="72" t="s">
        <v>517</v>
      </c>
      <c r="E275" s="47"/>
      <c r="F275" s="59"/>
      <c r="G275" s="42">
        <v>7.04</v>
      </c>
      <c r="H275" s="42">
        <v>7.04</v>
      </c>
      <c r="I275" s="42"/>
      <c r="J275" s="42"/>
      <c r="K275" s="42"/>
      <c r="L275" s="42"/>
      <c r="M275" s="42"/>
      <c r="N275" s="42">
        <v>7.04</v>
      </c>
      <c r="O275" s="42">
        <v>7.04</v>
      </c>
      <c r="P275" s="42">
        <v>7.04</v>
      </c>
      <c r="Q275" s="42">
        <f>ROUND(F275*1,2)</f>
        <v>0</v>
      </c>
      <c r="R275" s="42">
        <f>ROUND(G275*1,2)</f>
        <v>7.04</v>
      </c>
      <c r="S275" s="69">
        <f>R275*20%</f>
        <v>1.4080000000000001</v>
      </c>
      <c r="T275" s="70">
        <f>R275+S275</f>
        <v>8.4480000000000004</v>
      </c>
      <c r="U275" s="45">
        <v>9.7200000000000006</v>
      </c>
    </row>
    <row r="276" spans="1:21" ht="37.5" customHeight="1" thickBot="1" x14ac:dyDescent="0.3">
      <c r="A276" s="63" t="s">
        <v>518</v>
      </c>
      <c r="B276" s="40"/>
      <c r="C276" s="58"/>
      <c r="D276" s="72" t="s">
        <v>519</v>
      </c>
      <c r="E276" s="47"/>
      <c r="F276" s="59"/>
      <c r="G276" s="42">
        <v>7.64</v>
      </c>
      <c r="H276" s="42">
        <v>7.64</v>
      </c>
      <c r="I276" s="42"/>
      <c r="J276" s="42"/>
      <c r="K276" s="42"/>
      <c r="L276" s="42"/>
      <c r="M276" s="42"/>
      <c r="N276" s="42">
        <v>7.64</v>
      </c>
      <c r="O276" s="42">
        <v>7.64</v>
      </c>
      <c r="P276" s="42">
        <v>7.64</v>
      </c>
      <c r="Q276" s="42">
        <f>ROUND(F276*1,2)</f>
        <v>0</v>
      </c>
      <c r="R276" s="42">
        <f>ROUND(G276*1,2)</f>
        <v>7.64</v>
      </c>
      <c r="S276" s="69">
        <f>R276*20%</f>
        <v>1.528</v>
      </c>
      <c r="T276" s="70">
        <f>R276+S276</f>
        <v>9.1679999999999993</v>
      </c>
      <c r="U276" s="45">
        <v>10.54</v>
      </c>
    </row>
    <row r="277" spans="1:21" ht="49.5" customHeight="1" thickBot="1" x14ac:dyDescent="0.3">
      <c r="A277" s="63" t="s">
        <v>520</v>
      </c>
      <c r="B277" s="40"/>
      <c r="C277" s="58"/>
      <c r="D277" s="72" t="s">
        <v>521</v>
      </c>
      <c r="E277" s="47"/>
      <c r="F277" s="59"/>
      <c r="G277" s="42"/>
      <c r="H277" s="42"/>
      <c r="I277" s="42"/>
      <c r="J277" s="42"/>
      <c r="K277" s="42"/>
      <c r="L277" s="42"/>
      <c r="M277" s="42"/>
      <c r="N277" s="42">
        <v>8.7100000000000009</v>
      </c>
      <c r="O277" s="42">
        <v>8.7100000000000009</v>
      </c>
      <c r="P277" s="42">
        <v>8.7100000000000009</v>
      </c>
      <c r="Q277" s="42">
        <v>8.7100000000000009</v>
      </c>
      <c r="R277" s="42">
        <v>8.7100000000000009</v>
      </c>
      <c r="S277" s="69">
        <f>R277*20%</f>
        <v>1.7420000000000002</v>
      </c>
      <c r="T277" s="70">
        <f>R277+S277</f>
        <v>10.452000000000002</v>
      </c>
      <c r="U277" s="45">
        <v>12.02</v>
      </c>
    </row>
    <row r="278" spans="1:21" ht="11.25" customHeight="1" thickBot="1" x14ac:dyDescent="0.3">
      <c r="A278" s="63"/>
      <c r="B278" s="40"/>
      <c r="C278" s="58"/>
      <c r="D278" s="72"/>
      <c r="E278" s="47"/>
      <c r="F278" s="59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69"/>
      <c r="T278" s="70"/>
      <c r="U278" s="45">
        <v>0</v>
      </c>
    </row>
    <row r="279" spans="1:21" ht="26.25" customHeight="1" thickBot="1" x14ac:dyDescent="0.3">
      <c r="A279" s="74" t="s">
        <v>522</v>
      </c>
      <c r="B279" s="40"/>
      <c r="C279" s="58"/>
      <c r="D279" s="58" t="s">
        <v>523</v>
      </c>
      <c r="E279" s="47"/>
      <c r="F279" s="59"/>
      <c r="G279" s="42"/>
      <c r="H279" s="42"/>
      <c r="I279" s="42"/>
      <c r="J279" s="42"/>
      <c r="K279" s="42"/>
      <c r="L279" s="42"/>
      <c r="M279" s="42"/>
      <c r="N279" s="42">
        <v>13.11</v>
      </c>
      <c r="O279" s="42">
        <v>13.11</v>
      </c>
      <c r="P279" s="42">
        <v>13.11</v>
      </c>
      <c r="Q279" s="42">
        <v>13.11</v>
      </c>
      <c r="R279" s="42">
        <v>13.11</v>
      </c>
      <c r="S279" s="69">
        <f t="shared" ref="S279:S280" si="82">R279*20%</f>
        <v>2.6219999999999999</v>
      </c>
      <c r="T279" s="70">
        <f t="shared" ref="T279:T280" si="83">R279+S279</f>
        <v>15.731999999999999</v>
      </c>
      <c r="U279" s="45">
        <v>18.09</v>
      </c>
    </row>
    <row r="280" spans="1:21" ht="26.25" customHeight="1" thickBot="1" x14ac:dyDescent="0.3">
      <c r="A280" s="74" t="s">
        <v>524</v>
      </c>
      <c r="B280" s="40"/>
      <c r="C280" s="58"/>
      <c r="D280" s="58" t="s">
        <v>525</v>
      </c>
      <c r="E280" s="47"/>
      <c r="F280" s="59"/>
      <c r="G280" s="42">
        <v>15.35</v>
      </c>
      <c r="H280" s="42">
        <v>15.35</v>
      </c>
      <c r="I280" s="42"/>
      <c r="J280" s="42"/>
      <c r="K280" s="42"/>
      <c r="L280" s="42"/>
      <c r="M280" s="42"/>
      <c r="N280" s="42">
        <v>15.43</v>
      </c>
      <c r="O280" s="42">
        <v>15.43</v>
      </c>
      <c r="P280" s="42">
        <v>15.43</v>
      </c>
      <c r="Q280" s="42">
        <v>15.43</v>
      </c>
      <c r="R280" s="42">
        <v>15.43</v>
      </c>
      <c r="S280" s="69">
        <f t="shared" si="82"/>
        <v>3.0860000000000003</v>
      </c>
      <c r="T280" s="70">
        <f t="shared" si="83"/>
        <v>18.515999999999998</v>
      </c>
      <c r="U280" s="45">
        <v>21.29</v>
      </c>
    </row>
    <row r="281" spans="1:21" ht="26.25" customHeight="1" thickBot="1" x14ac:dyDescent="0.3">
      <c r="A281" s="74" t="s">
        <v>526</v>
      </c>
      <c r="B281" s="40"/>
      <c r="C281" s="58"/>
      <c r="D281" s="58" t="s">
        <v>527</v>
      </c>
      <c r="E281" s="47"/>
      <c r="F281" s="59"/>
      <c r="G281" s="42">
        <v>16.350000000000001</v>
      </c>
      <c r="H281" s="42">
        <v>16.350000000000001</v>
      </c>
      <c r="I281" s="42"/>
      <c r="J281" s="42"/>
      <c r="K281" s="42"/>
      <c r="L281" s="42"/>
      <c r="M281" s="42"/>
      <c r="N281" s="42">
        <v>16.350000000000001</v>
      </c>
      <c r="O281" s="42">
        <v>16.350000000000001</v>
      </c>
      <c r="P281" s="42">
        <v>16.350000000000001</v>
      </c>
      <c r="Q281" s="42">
        <f t="shared" ref="Q281:R283" si="84">ROUND(F281*1,2)</f>
        <v>0</v>
      </c>
      <c r="R281" s="42">
        <f t="shared" si="84"/>
        <v>16.350000000000001</v>
      </c>
      <c r="S281" s="64">
        <f>R281*20%</f>
        <v>3.2700000000000005</v>
      </c>
      <c r="T281" s="65">
        <f>R281+S281</f>
        <v>19.62</v>
      </c>
      <c r="U281" s="45">
        <v>22.56</v>
      </c>
    </row>
    <row r="282" spans="1:21" ht="26.25" customHeight="1" thickBot="1" x14ac:dyDescent="0.3">
      <c r="A282" s="74" t="s">
        <v>528</v>
      </c>
      <c r="B282" s="40"/>
      <c r="C282" s="58"/>
      <c r="D282" s="58" t="s">
        <v>529</v>
      </c>
      <c r="E282" s="47"/>
      <c r="F282" s="59"/>
      <c r="G282" s="42">
        <v>18.690000000000001</v>
      </c>
      <c r="H282" s="42">
        <v>18.690000000000001</v>
      </c>
      <c r="I282" s="42"/>
      <c r="J282" s="42"/>
      <c r="K282" s="42"/>
      <c r="L282" s="42"/>
      <c r="M282" s="42"/>
      <c r="N282" s="42">
        <v>18.690000000000001</v>
      </c>
      <c r="O282" s="42">
        <v>18.690000000000001</v>
      </c>
      <c r="P282" s="42">
        <v>18.690000000000001</v>
      </c>
      <c r="Q282" s="42">
        <f t="shared" si="84"/>
        <v>0</v>
      </c>
      <c r="R282" s="42">
        <f t="shared" si="84"/>
        <v>18.690000000000001</v>
      </c>
      <c r="S282" s="64">
        <f>R282*20%</f>
        <v>3.7380000000000004</v>
      </c>
      <c r="T282" s="65">
        <f>R282+S282</f>
        <v>22.428000000000001</v>
      </c>
      <c r="U282" s="45">
        <v>25.79</v>
      </c>
    </row>
    <row r="283" spans="1:21" ht="36.75" customHeight="1" thickBot="1" x14ac:dyDescent="0.3">
      <c r="A283" s="63" t="s">
        <v>530</v>
      </c>
      <c r="B283" s="40"/>
      <c r="C283" s="58"/>
      <c r="D283" s="58" t="s">
        <v>531</v>
      </c>
      <c r="E283" s="47"/>
      <c r="F283" s="59"/>
      <c r="G283" s="42">
        <v>24.29</v>
      </c>
      <c r="H283" s="42">
        <v>24.29</v>
      </c>
      <c r="I283" s="42"/>
      <c r="J283" s="42"/>
      <c r="K283" s="42"/>
      <c r="L283" s="42"/>
      <c r="M283" s="42"/>
      <c r="N283" s="42">
        <v>24.29</v>
      </c>
      <c r="O283" s="42">
        <v>24.29</v>
      </c>
      <c r="P283" s="42">
        <v>24.29</v>
      </c>
      <c r="Q283" s="42">
        <f t="shared" si="84"/>
        <v>0</v>
      </c>
      <c r="R283" s="42">
        <f t="shared" si="84"/>
        <v>24.29</v>
      </c>
      <c r="S283" s="64">
        <f>R283*20%</f>
        <v>4.8580000000000005</v>
      </c>
      <c r="T283" s="65">
        <f>R283+S283</f>
        <v>29.148</v>
      </c>
      <c r="U283" s="45">
        <v>33.520000000000003</v>
      </c>
    </row>
    <row r="284" spans="1:21" ht="12" customHeight="1" thickBot="1" x14ac:dyDescent="0.3">
      <c r="A284" s="74"/>
      <c r="B284" s="40"/>
      <c r="C284" s="58"/>
      <c r="D284" s="58"/>
      <c r="E284" s="47"/>
      <c r="F284" s="59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64"/>
      <c r="T284" s="65"/>
      <c r="U284" s="45">
        <v>0</v>
      </c>
    </row>
    <row r="285" spans="1:21" ht="37.5" customHeight="1" thickBot="1" x14ac:dyDescent="0.3">
      <c r="A285" s="63" t="s">
        <v>532</v>
      </c>
      <c r="B285" s="40"/>
      <c r="C285" s="58"/>
      <c r="D285" s="58" t="s">
        <v>533</v>
      </c>
      <c r="E285" s="47"/>
      <c r="F285" s="59"/>
      <c r="G285" s="42">
        <v>22.52</v>
      </c>
      <c r="H285" s="42">
        <v>22.52</v>
      </c>
      <c r="I285" s="42"/>
      <c r="J285" s="42"/>
      <c r="K285" s="42"/>
      <c r="L285" s="42"/>
      <c r="M285" s="42"/>
      <c r="N285" s="42">
        <v>22.52</v>
      </c>
      <c r="O285" s="42">
        <v>22.52</v>
      </c>
      <c r="P285" s="42">
        <v>22.52</v>
      </c>
      <c r="Q285" s="42">
        <f t="shared" ref="Q285:R296" si="85">ROUND(F285*1,2)</f>
        <v>0</v>
      </c>
      <c r="R285" s="42">
        <f t="shared" si="85"/>
        <v>22.52</v>
      </c>
      <c r="S285" s="64">
        <f>R285*20%</f>
        <v>4.5040000000000004</v>
      </c>
      <c r="T285" s="65">
        <f>R285+S285</f>
        <v>27.024000000000001</v>
      </c>
      <c r="U285" s="45">
        <v>31.08</v>
      </c>
    </row>
    <row r="286" spans="1:21" ht="26.25" customHeight="1" thickBot="1" x14ac:dyDescent="0.3">
      <c r="A286" s="74" t="s">
        <v>534</v>
      </c>
      <c r="B286" s="40"/>
      <c r="C286" s="58"/>
      <c r="D286" s="58" t="s">
        <v>535</v>
      </c>
      <c r="E286" s="47"/>
      <c r="F286" s="59"/>
      <c r="G286" s="42">
        <v>38.49</v>
      </c>
      <c r="H286" s="42">
        <v>38.49</v>
      </c>
      <c r="I286" s="42"/>
      <c r="J286" s="42"/>
      <c r="K286" s="42"/>
      <c r="L286" s="42"/>
      <c r="M286" s="42"/>
      <c r="N286" s="42">
        <v>38.49</v>
      </c>
      <c r="O286" s="42">
        <v>38.49</v>
      </c>
      <c r="P286" s="42">
        <v>38.49</v>
      </c>
      <c r="Q286" s="42">
        <f t="shared" si="85"/>
        <v>0</v>
      </c>
      <c r="R286" s="42">
        <f t="shared" si="85"/>
        <v>38.49</v>
      </c>
      <c r="S286" s="64">
        <f>R286*20%</f>
        <v>7.6980000000000004</v>
      </c>
      <c r="T286" s="65">
        <f>R286+S286</f>
        <v>46.188000000000002</v>
      </c>
      <c r="U286" s="45">
        <v>53.12</v>
      </c>
    </row>
    <row r="287" spans="1:21" ht="26.25" customHeight="1" thickBot="1" x14ac:dyDescent="0.3">
      <c r="A287" s="63" t="s">
        <v>536</v>
      </c>
      <c r="B287" s="40"/>
      <c r="C287" s="58"/>
      <c r="D287" s="58" t="s">
        <v>537</v>
      </c>
      <c r="E287" s="47"/>
      <c r="F287" s="59"/>
      <c r="G287" s="42">
        <v>41.51</v>
      </c>
      <c r="H287" s="42">
        <v>41.51</v>
      </c>
      <c r="I287" s="42"/>
      <c r="J287" s="42"/>
      <c r="K287" s="42"/>
      <c r="L287" s="42"/>
      <c r="M287" s="42"/>
      <c r="N287" s="42">
        <v>41.51</v>
      </c>
      <c r="O287" s="42">
        <v>41.51</v>
      </c>
      <c r="P287" s="42">
        <v>41.51</v>
      </c>
      <c r="Q287" s="42">
        <f t="shared" si="85"/>
        <v>0</v>
      </c>
      <c r="R287" s="42">
        <f t="shared" si="85"/>
        <v>41.51</v>
      </c>
      <c r="S287" s="64">
        <f>R287*20%</f>
        <v>8.3019999999999996</v>
      </c>
      <c r="T287" s="65">
        <f>R287+S287</f>
        <v>49.811999999999998</v>
      </c>
      <c r="U287" s="45">
        <v>57.28</v>
      </c>
    </row>
    <row r="288" spans="1:21" ht="34.5" customHeight="1" thickBot="1" x14ac:dyDescent="0.3">
      <c r="A288" s="63" t="s">
        <v>538</v>
      </c>
      <c r="B288" s="40"/>
      <c r="C288" s="58"/>
      <c r="D288" s="72" t="s">
        <v>539</v>
      </c>
      <c r="E288" s="47"/>
      <c r="F288" s="59"/>
      <c r="G288" s="42">
        <v>52.5</v>
      </c>
      <c r="H288" s="42">
        <v>52.5</v>
      </c>
      <c r="I288" s="42"/>
      <c r="J288" s="42"/>
      <c r="K288" s="42"/>
      <c r="L288" s="42"/>
      <c r="M288" s="42"/>
      <c r="N288" s="42">
        <v>52.5</v>
      </c>
      <c r="O288" s="42">
        <v>52.5</v>
      </c>
      <c r="P288" s="42">
        <v>52.5</v>
      </c>
      <c r="Q288" s="42">
        <f t="shared" si="85"/>
        <v>0</v>
      </c>
      <c r="R288" s="42">
        <f t="shared" si="85"/>
        <v>52.5</v>
      </c>
      <c r="S288" s="64">
        <f>R288*20%</f>
        <v>10.5</v>
      </c>
      <c r="T288" s="65">
        <f>R288+S288</f>
        <v>63</v>
      </c>
      <c r="U288" s="45">
        <v>72.45</v>
      </c>
    </row>
    <row r="289" spans="1:21" ht="46.5" customHeight="1" thickBot="1" x14ac:dyDescent="0.3">
      <c r="A289" s="63" t="s">
        <v>540</v>
      </c>
      <c r="B289" s="40"/>
      <c r="C289" s="58"/>
      <c r="D289" s="72" t="s">
        <v>541</v>
      </c>
      <c r="E289" s="47"/>
      <c r="F289" s="59"/>
      <c r="G289" s="42">
        <v>73.430000000000007</v>
      </c>
      <c r="H289" s="42">
        <v>73.430000000000007</v>
      </c>
      <c r="I289" s="42"/>
      <c r="J289" s="42"/>
      <c r="K289" s="42"/>
      <c r="L289" s="42"/>
      <c r="M289" s="42"/>
      <c r="N289" s="42">
        <v>73.430000000000007</v>
      </c>
      <c r="O289" s="42">
        <v>73.430000000000007</v>
      </c>
      <c r="P289" s="42">
        <v>73.430000000000007</v>
      </c>
      <c r="Q289" s="42">
        <f t="shared" si="85"/>
        <v>0</v>
      </c>
      <c r="R289" s="42">
        <f t="shared" si="85"/>
        <v>73.430000000000007</v>
      </c>
      <c r="S289" s="64">
        <f>R289*20%</f>
        <v>14.686000000000002</v>
      </c>
      <c r="T289" s="65">
        <f>R289+S289</f>
        <v>88.116000000000014</v>
      </c>
      <c r="U289" s="45">
        <v>101.33</v>
      </c>
    </row>
    <row r="290" spans="1:21" ht="45.75" customHeight="1" thickBot="1" x14ac:dyDescent="0.3">
      <c r="A290" s="63" t="s">
        <v>542</v>
      </c>
      <c r="B290" s="40"/>
      <c r="C290" s="58"/>
      <c r="D290" s="72" t="s">
        <v>543</v>
      </c>
      <c r="E290" s="47"/>
      <c r="F290" s="59"/>
      <c r="G290" s="42">
        <v>20.100000000000001</v>
      </c>
      <c r="H290" s="42">
        <v>20.100000000000001</v>
      </c>
      <c r="I290" s="42"/>
      <c r="J290" s="42"/>
      <c r="K290" s="42"/>
      <c r="L290" s="42"/>
      <c r="M290" s="42"/>
      <c r="N290" s="42">
        <v>20.100000000000001</v>
      </c>
      <c r="O290" s="42">
        <v>20.100000000000001</v>
      </c>
      <c r="P290" s="42">
        <v>20.100000000000001</v>
      </c>
      <c r="Q290" s="42">
        <f t="shared" si="85"/>
        <v>0</v>
      </c>
      <c r="R290" s="42">
        <f t="shared" si="85"/>
        <v>20.100000000000001</v>
      </c>
      <c r="S290" s="64">
        <f t="shared" ref="S290:S296" si="86">R290*20%</f>
        <v>4.0200000000000005</v>
      </c>
      <c r="T290" s="65">
        <f t="shared" ref="T290:T296" si="87">R290+S290</f>
        <v>24.12</v>
      </c>
      <c r="U290" s="45">
        <v>27.74</v>
      </c>
    </row>
    <row r="291" spans="1:21" ht="26.25" customHeight="1" thickBot="1" x14ac:dyDescent="0.3">
      <c r="A291" s="74" t="s">
        <v>544</v>
      </c>
      <c r="B291" s="40"/>
      <c r="C291" s="58"/>
      <c r="D291" s="58" t="s">
        <v>545</v>
      </c>
      <c r="E291" s="47"/>
      <c r="F291" s="59"/>
      <c r="G291" s="42">
        <v>28.59</v>
      </c>
      <c r="H291" s="42">
        <v>28.59</v>
      </c>
      <c r="I291" s="42"/>
      <c r="J291" s="42"/>
      <c r="K291" s="42"/>
      <c r="L291" s="42"/>
      <c r="M291" s="42"/>
      <c r="N291" s="42">
        <v>28.59</v>
      </c>
      <c r="O291" s="42">
        <v>28.59</v>
      </c>
      <c r="P291" s="42">
        <v>28.59</v>
      </c>
      <c r="Q291" s="42">
        <f t="shared" si="85"/>
        <v>0</v>
      </c>
      <c r="R291" s="42">
        <f t="shared" si="85"/>
        <v>28.59</v>
      </c>
      <c r="S291" s="64">
        <f t="shared" si="86"/>
        <v>5.718</v>
      </c>
      <c r="T291" s="65">
        <f t="shared" si="87"/>
        <v>34.308</v>
      </c>
      <c r="U291" s="45">
        <v>39.450000000000003</v>
      </c>
    </row>
    <row r="292" spans="1:21" ht="26.25" customHeight="1" thickBot="1" x14ac:dyDescent="0.3">
      <c r="A292" s="63" t="s">
        <v>546</v>
      </c>
      <c r="B292" s="40"/>
      <c r="C292" s="58"/>
      <c r="D292" s="72" t="s">
        <v>547</v>
      </c>
      <c r="E292" s="47"/>
      <c r="F292" s="59"/>
      <c r="G292" s="42">
        <v>31.2</v>
      </c>
      <c r="H292" s="42">
        <v>31.2</v>
      </c>
      <c r="I292" s="42"/>
      <c r="J292" s="42"/>
      <c r="K292" s="42"/>
      <c r="L292" s="42"/>
      <c r="M292" s="42"/>
      <c r="N292" s="42">
        <v>31.2</v>
      </c>
      <c r="O292" s="42">
        <v>31.2</v>
      </c>
      <c r="P292" s="42">
        <v>31.2</v>
      </c>
      <c r="Q292" s="42">
        <f t="shared" si="85"/>
        <v>0</v>
      </c>
      <c r="R292" s="42">
        <f t="shared" si="85"/>
        <v>31.2</v>
      </c>
      <c r="S292" s="64">
        <f t="shared" si="86"/>
        <v>6.24</v>
      </c>
      <c r="T292" s="65">
        <f t="shared" si="87"/>
        <v>37.44</v>
      </c>
      <c r="U292" s="45">
        <v>43.06</v>
      </c>
    </row>
    <row r="293" spans="1:21" ht="26.25" customHeight="1" thickBot="1" x14ac:dyDescent="0.3">
      <c r="A293" s="74" t="s">
        <v>548</v>
      </c>
      <c r="B293" s="40"/>
      <c r="C293" s="58"/>
      <c r="D293" s="58" t="s">
        <v>549</v>
      </c>
      <c r="E293" s="47"/>
      <c r="F293" s="59"/>
      <c r="G293" s="42">
        <v>36.68</v>
      </c>
      <c r="H293" s="42">
        <v>36.68</v>
      </c>
      <c r="I293" s="42"/>
      <c r="J293" s="42"/>
      <c r="K293" s="42"/>
      <c r="L293" s="42"/>
      <c r="M293" s="42"/>
      <c r="N293" s="42">
        <v>36.68</v>
      </c>
      <c r="O293" s="42">
        <v>36.68</v>
      </c>
      <c r="P293" s="42">
        <v>36.68</v>
      </c>
      <c r="Q293" s="42">
        <f t="shared" si="85"/>
        <v>0</v>
      </c>
      <c r="R293" s="42">
        <f t="shared" si="85"/>
        <v>36.68</v>
      </c>
      <c r="S293" s="69">
        <f t="shared" si="86"/>
        <v>7.3360000000000003</v>
      </c>
      <c r="T293" s="70">
        <f t="shared" si="87"/>
        <v>44.015999999999998</v>
      </c>
      <c r="U293" s="45">
        <v>50.62</v>
      </c>
    </row>
    <row r="294" spans="1:21" ht="39" customHeight="1" thickBot="1" x14ac:dyDescent="0.3">
      <c r="A294" s="63" t="s">
        <v>550</v>
      </c>
      <c r="B294" s="40"/>
      <c r="C294" s="58"/>
      <c r="D294" s="72" t="s">
        <v>551</v>
      </c>
      <c r="E294" s="47"/>
      <c r="F294" s="59"/>
      <c r="G294" s="42">
        <v>39.04</v>
      </c>
      <c r="H294" s="42">
        <v>39.04</v>
      </c>
      <c r="I294" s="42"/>
      <c r="J294" s="42"/>
      <c r="K294" s="42"/>
      <c r="L294" s="42"/>
      <c r="M294" s="42"/>
      <c r="N294" s="42">
        <v>39.04</v>
      </c>
      <c r="O294" s="42">
        <v>39.04</v>
      </c>
      <c r="P294" s="42">
        <v>39.04</v>
      </c>
      <c r="Q294" s="42">
        <f t="shared" si="85"/>
        <v>0</v>
      </c>
      <c r="R294" s="42">
        <f t="shared" si="85"/>
        <v>39.04</v>
      </c>
      <c r="S294" s="64">
        <f t="shared" si="86"/>
        <v>7.8079999999999998</v>
      </c>
      <c r="T294" s="65">
        <f t="shared" si="87"/>
        <v>46.847999999999999</v>
      </c>
      <c r="U294" s="45">
        <v>53.88</v>
      </c>
    </row>
    <row r="295" spans="1:21" ht="36.75" customHeight="1" thickBot="1" x14ac:dyDescent="0.3">
      <c r="A295" s="63" t="s">
        <v>552</v>
      </c>
      <c r="B295" s="40"/>
      <c r="C295" s="58"/>
      <c r="D295" s="72" t="s">
        <v>553</v>
      </c>
      <c r="E295" s="47"/>
      <c r="F295" s="59"/>
      <c r="G295" s="42">
        <v>63.34</v>
      </c>
      <c r="H295" s="42">
        <v>63.34</v>
      </c>
      <c r="I295" s="42"/>
      <c r="J295" s="42"/>
      <c r="K295" s="42"/>
      <c r="L295" s="42"/>
      <c r="M295" s="42"/>
      <c r="N295" s="42">
        <v>63.34</v>
      </c>
      <c r="O295" s="42">
        <v>63.34</v>
      </c>
      <c r="P295" s="42">
        <v>63.34</v>
      </c>
      <c r="Q295" s="42">
        <f t="shared" si="85"/>
        <v>0</v>
      </c>
      <c r="R295" s="42">
        <f t="shared" si="85"/>
        <v>63.34</v>
      </c>
      <c r="S295" s="64">
        <f t="shared" si="86"/>
        <v>12.668000000000001</v>
      </c>
      <c r="T295" s="65">
        <f t="shared" si="87"/>
        <v>76.00800000000001</v>
      </c>
      <c r="U295" s="45">
        <v>87.41</v>
      </c>
    </row>
    <row r="296" spans="1:21" ht="39" customHeight="1" thickBot="1" x14ac:dyDescent="0.3">
      <c r="A296" s="63" t="s">
        <v>554</v>
      </c>
      <c r="B296" s="40"/>
      <c r="C296" s="58"/>
      <c r="D296" s="72" t="s">
        <v>555</v>
      </c>
      <c r="E296" s="47"/>
      <c r="F296" s="59"/>
      <c r="G296" s="42">
        <v>65.680000000000007</v>
      </c>
      <c r="H296" s="42">
        <v>65.680000000000007</v>
      </c>
      <c r="I296" s="42"/>
      <c r="J296" s="42"/>
      <c r="K296" s="42"/>
      <c r="L296" s="42"/>
      <c r="M296" s="42"/>
      <c r="N296" s="42">
        <v>65.680000000000007</v>
      </c>
      <c r="O296" s="42">
        <v>65.680000000000007</v>
      </c>
      <c r="P296" s="42">
        <v>65.680000000000007</v>
      </c>
      <c r="Q296" s="42">
        <f t="shared" si="85"/>
        <v>0</v>
      </c>
      <c r="R296" s="42">
        <f t="shared" si="85"/>
        <v>65.680000000000007</v>
      </c>
      <c r="S296" s="64">
        <f t="shared" si="86"/>
        <v>13.136000000000003</v>
      </c>
      <c r="T296" s="65">
        <f t="shared" si="87"/>
        <v>78.816000000000003</v>
      </c>
      <c r="U296" s="45">
        <v>90.64</v>
      </c>
    </row>
    <row r="297" spans="1:21" ht="14.25" customHeight="1" thickBot="1" x14ac:dyDescent="0.3">
      <c r="A297" s="63"/>
      <c r="B297" s="40"/>
      <c r="C297" s="58"/>
      <c r="D297" s="72"/>
      <c r="E297" s="47"/>
      <c r="F297" s="59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64"/>
      <c r="T297" s="65"/>
      <c r="U297" s="45">
        <v>0</v>
      </c>
    </row>
    <row r="298" spans="1:21" ht="26.25" customHeight="1" thickBot="1" x14ac:dyDescent="0.3">
      <c r="A298" s="74" t="s">
        <v>556</v>
      </c>
      <c r="B298" s="40"/>
      <c r="C298" s="58"/>
      <c r="D298" s="58"/>
      <c r="E298" s="47"/>
      <c r="F298" s="59"/>
      <c r="G298" s="42"/>
      <c r="H298" s="42"/>
      <c r="I298" s="42"/>
      <c r="J298" s="42"/>
      <c r="K298" s="42"/>
      <c r="L298" s="42"/>
      <c r="M298" s="42"/>
      <c r="N298" s="42">
        <v>0.45</v>
      </c>
      <c r="O298" s="42">
        <v>0.45</v>
      </c>
      <c r="P298" s="42">
        <v>0.45</v>
      </c>
      <c r="Q298" s="42">
        <v>0.45</v>
      </c>
      <c r="R298" s="42">
        <v>0.45</v>
      </c>
      <c r="S298" s="64">
        <f t="shared" ref="S298:S300" si="88">R298*20%</f>
        <v>9.0000000000000011E-2</v>
      </c>
      <c r="T298" s="65">
        <f t="shared" ref="T298:T300" si="89">R298+S298</f>
        <v>0.54</v>
      </c>
      <c r="U298" s="45">
        <v>0.62</v>
      </c>
    </row>
    <row r="299" spans="1:21" ht="26.25" customHeight="1" thickBot="1" x14ac:dyDescent="0.3">
      <c r="A299" s="74" t="s">
        <v>557</v>
      </c>
      <c r="B299" s="40"/>
      <c r="C299" s="58"/>
      <c r="D299" s="58" t="s">
        <v>558</v>
      </c>
      <c r="E299" s="47"/>
      <c r="F299" s="59"/>
      <c r="G299" s="42"/>
      <c r="H299" s="42"/>
      <c r="I299" s="42"/>
      <c r="J299" s="42"/>
      <c r="K299" s="42"/>
      <c r="L299" s="42"/>
      <c r="M299" s="42"/>
      <c r="N299" s="42">
        <v>5.52</v>
      </c>
      <c r="O299" s="42">
        <v>5.52</v>
      </c>
      <c r="P299" s="42">
        <v>5.52</v>
      </c>
      <c r="Q299" s="42">
        <v>5.52</v>
      </c>
      <c r="R299" s="42">
        <v>5.52</v>
      </c>
      <c r="S299" s="64">
        <f t="shared" si="88"/>
        <v>1.1039999999999999</v>
      </c>
      <c r="T299" s="65">
        <f t="shared" si="89"/>
        <v>6.6239999999999997</v>
      </c>
      <c r="U299" s="45">
        <v>7.62</v>
      </c>
    </row>
    <row r="300" spans="1:21" ht="26.25" customHeight="1" thickBot="1" x14ac:dyDescent="0.3">
      <c r="A300" s="74" t="s">
        <v>559</v>
      </c>
      <c r="B300" s="40"/>
      <c r="C300" s="58"/>
      <c r="D300" s="58" t="s">
        <v>560</v>
      </c>
      <c r="E300" s="47"/>
      <c r="F300" s="59"/>
      <c r="G300" s="42"/>
      <c r="H300" s="42"/>
      <c r="I300" s="42"/>
      <c r="J300" s="42"/>
      <c r="K300" s="42"/>
      <c r="L300" s="42"/>
      <c r="M300" s="42"/>
      <c r="N300" s="42">
        <v>12.81</v>
      </c>
      <c r="O300" s="42">
        <v>12.81</v>
      </c>
      <c r="P300" s="42">
        <v>12.81</v>
      </c>
      <c r="Q300" s="42">
        <v>12.81</v>
      </c>
      <c r="R300" s="42">
        <v>12.81</v>
      </c>
      <c r="S300" s="64">
        <f t="shared" si="88"/>
        <v>2.5620000000000003</v>
      </c>
      <c r="T300" s="65">
        <f t="shared" si="89"/>
        <v>15.372</v>
      </c>
      <c r="U300" s="45">
        <v>17.68</v>
      </c>
    </row>
    <row r="301" spans="1:21" ht="26.25" customHeight="1" thickBot="1" x14ac:dyDescent="0.3">
      <c r="A301" s="74" t="s">
        <v>561</v>
      </c>
      <c r="B301" s="40"/>
      <c r="C301" s="58"/>
      <c r="D301" s="58"/>
      <c r="E301" s="47"/>
      <c r="F301" s="59"/>
      <c r="G301" s="42"/>
      <c r="H301" s="42"/>
      <c r="I301" s="42"/>
      <c r="J301" s="42"/>
      <c r="K301" s="42"/>
      <c r="L301" s="42"/>
      <c r="M301" s="42"/>
      <c r="N301" s="42">
        <v>18.95</v>
      </c>
      <c r="O301" s="42">
        <v>18.95</v>
      </c>
      <c r="P301" s="42">
        <v>18.95</v>
      </c>
      <c r="Q301" s="42">
        <v>18.95</v>
      </c>
      <c r="R301" s="42">
        <v>18.95</v>
      </c>
      <c r="S301" s="64">
        <f>R301*20%</f>
        <v>3.79</v>
      </c>
      <c r="T301" s="65">
        <f>R301+S301</f>
        <v>22.74</v>
      </c>
      <c r="U301" s="45">
        <v>26.15</v>
      </c>
    </row>
    <row r="302" spans="1:21" ht="13.5" customHeight="1" thickBot="1" x14ac:dyDescent="0.3">
      <c r="A302" s="74"/>
      <c r="B302" s="40"/>
      <c r="C302" s="58"/>
      <c r="D302" s="58"/>
      <c r="E302" s="47"/>
      <c r="F302" s="59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64"/>
      <c r="T302" s="65"/>
      <c r="U302" s="45">
        <v>0</v>
      </c>
    </row>
    <row r="303" spans="1:21" ht="26.25" customHeight="1" thickBot="1" x14ac:dyDescent="0.3">
      <c r="A303" s="74" t="s">
        <v>562</v>
      </c>
      <c r="B303" s="40"/>
      <c r="C303" s="58"/>
      <c r="D303" s="58" t="s">
        <v>563</v>
      </c>
      <c r="E303" s="47"/>
      <c r="F303" s="59"/>
      <c r="G303" s="42">
        <v>57.73</v>
      </c>
      <c r="H303" s="42">
        <v>57.73</v>
      </c>
      <c r="I303" s="42"/>
      <c r="J303" s="42"/>
      <c r="K303" s="42"/>
      <c r="L303" s="42"/>
      <c r="M303" s="42"/>
      <c r="N303" s="42">
        <v>57.73</v>
      </c>
      <c r="O303" s="42">
        <v>57.73</v>
      </c>
      <c r="P303" s="42">
        <v>57.73</v>
      </c>
      <c r="Q303" s="42">
        <f t="shared" ref="Q303:R312" si="90">ROUND(F303*1,2)</f>
        <v>0</v>
      </c>
      <c r="R303" s="42">
        <f t="shared" si="90"/>
        <v>57.73</v>
      </c>
      <c r="S303" s="64">
        <f t="shared" ref="S303:S312" si="91">R303*20%</f>
        <v>11.545999999999999</v>
      </c>
      <c r="T303" s="65">
        <f t="shared" ref="T303:T312" si="92">R303+S303</f>
        <v>69.275999999999996</v>
      </c>
      <c r="U303" s="45">
        <v>79.67</v>
      </c>
    </row>
    <row r="304" spans="1:21" ht="26.25" customHeight="1" thickBot="1" x14ac:dyDescent="0.3">
      <c r="A304" s="74" t="s">
        <v>564</v>
      </c>
      <c r="B304" s="40"/>
      <c r="C304" s="58"/>
      <c r="D304" s="58" t="s">
        <v>565</v>
      </c>
      <c r="E304" s="47"/>
      <c r="F304" s="59"/>
      <c r="G304" s="42">
        <v>67.36</v>
      </c>
      <c r="H304" s="42">
        <v>67.36</v>
      </c>
      <c r="I304" s="42"/>
      <c r="J304" s="42"/>
      <c r="K304" s="42"/>
      <c r="L304" s="42"/>
      <c r="M304" s="42"/>
      <c r="N304" s="42">
        <v>67.36</v>
      </c>
      <c r="O304" s="42">
        <v>67.36</v>
      </c>
      <c r="P304" s="42">
        <v>67.366</v>
      </c>
      <c r="Q304" s="42">
        <f t="shared" si="90"/>
        <v>0</v>
      </c>
      <c r="R304" s="42">
        <f t="shared" si="90"/>
        <v>67.36</v>
      </c>
      <c r="S304" s="64">
        <f t="shared" si="91"/>
        <v>13.472000000000001</v>
      </c>
      <c r="T304" s="65">
        <f t="shared" si="92"/>
        <v>80.831999999999994</v>
      </c>
      <c r="U304" s="45">
        <v>92.96</v>
      </c>
    </row>
    <row r="305" spans="1:21" ht="26.25" customHeight="1" thickBot="1" x14ac:dyDescent="0.3">
      <c r="A305" s="74" t="s">
        <v>566</v>
      </c>
      <c r="B305" s="40"/>
      <c r="C305" s="58"/>
      <c r="D305" s="58" t="s">
        <v>567</v>
      </c>
      <c r="E305" s="47"/>
      <c r="F305" s="59"/>
      <c r="G305" s="42">
        <v>56.24</v>
      </c>
      <c r="H305" s="42">
        <v>56.24</v>
      </c>
      <c r="I305" s="42"/>
      <c r="J305" s="42"/>
      <c r="K305" s="42"/>
      <c r="L305" s="42"/>
      <c r="M305" s="42"/>
      <c r="N305" s="42">
        <v>56.24</v>
      </c>
      <c r="O305" s="42">
        <v>56.24</v>
      </c>
      <c r="P305" s="42">
        <v>56.24</v>
      </c>
      <c r="Q305" s="42">
        <f t="shared" si="90"/>
        <v>0</v>
      </c>
      <c r="R305" s="42">
        <f t="shared" si="90"/>
        <v>56.24</v>
      </c>
      <c r="S305" s="64">
        <f t="shared" si="91"/>
        <v>11.248000000000001</v>
      </c>
      <c r="T305" s="65">
        <f t="shared" si="92"/>
        <v>67.488</v>
      </c>
      <c r="U305" s="45">
        <v>77.61</v>
      </c>
    </row>
    <row r="306" spans="1:21" ht="26.25" customHeight="1" thickBot="1" x14ac:dyDescent="0.3">
      <c r="A306" s="74" t="s">
        <v>568</v>
      </c>
      <c r="B306" s="40"/>
      <c r="C306" s="58"/>
      <c r="D306" s="58" t="s">
        <v>569</v>
      </c>
      <c r="E306" s="47"/>
      <c r="F306" s="59"/>
      <c r="G306" s="42">
        <v>64.27</v>
      </c>
      <c r="H306" s="42">
        <v>64.27</v>
      </c>
      <c r="I306" s="42"/>
      <c r="J306" s="42"/>
      <c r="K306" s="42"/>
      <c r="L306" s="42"/>
      <c r="M306" s="42"/>
      <c r="N306" s="42">
        <v>64.27</v>
      </c>
      <c r="O306" s="42">
        <v>64.27</v>
      </c>
      <c r="P306" s="42">
        <v>64.27</v>
      </c>
      <c r="Q306" s="42">
        <f t="shared" si="90"/>
        <v>0</v>
      </c>
      <c r="R306" s="42">
        <f t="shared" si="90"/>
        <v>64.27</v>
      </c>
      <c r="S306" s="64">
        <f t="shared" si="91"/>
        <v>12.853999999999999</v>
      </c>
      <c r="T306" s="65">
        <f t="shared" si="92"/>
        <v>77.123999999999995</v>
      </c>
      <c r="U306" s="45">
        <v>88.69</v>
      </c>
    </row>
    <row r="307" spans="1:21" ht="26.25" customHeight="1" thickBot="1" x14ac:dyDescent="0.3">
      <c r="A307" s="63" t="s">
        <v>570</v>
      </c>
      <c r="B307" s="40"/>
      <c r="C307" s="58"/>
      <c r="D307" s="72" t="s">
        <v>571</v>
      </c>
      <c r="E307" s="47"/>
      <c r="F307" s="59"/>
      <c r="G307" s="42">
        <v>67.55</v>
      </c>
      <c r="H307" s="42">
        <v>67.55</v>
      </c>
      <c r="I307" s="42"/>
      <c r="J307" s="42"/>
      <c r="K307" s="42"/>
      <c r="L307" s="42"/>
      <c r="M307" s="42"/>
      <c r="N307" s="42">
        <v>67.55</v>
      </c>
      <c r="O307" s="42">
        <v>67.55</v>
      </c>
      <c r="P307" s="42">
        <v>67.55</v>
      </c>
      <c r="Q307" s="42">
        <v>64.92</v>
      </c>
      <c r="R307" s="42">
        <v>64.92</v>
      </c>
      <c r="S307" s="64">
        <f t="shared" si="91"/>
        <v>12.984000000000002</v>
      </c>
      <c r="T307" s="65">
        <f t="shared" si="92"/>
        <v>77.903999999999996</v>
      </c>
      <c r="U307" s="45">
        <v>89.59</v>
      </c>
    </row>
    <row r="308" spans="1:21" ht="26.25" customHeight="1" thickBot="1" x14ac:dyDescent="0.3">
      <c r="A308" s="63" t="s">
        <v>572</v>
      </c>
      <c r="B308" s="40"/>
      <c r="C308" s="58"/>
      <c r="D308" s="72" t="s">
        <v>573</v>
      </c>
      <c r="E308" s="47"/>
      <c r="F308" s="59"/>
      <c r="G308" s="42">
        <v>67.25</v>
      </c>
      <c r="H308" s="42">
        <v>67.25</v>
      </c>
      <c r="I308" s="42"/>
      <c r="J308" s="42"/>
      <c r="K308" s="42"/>
      <c r="L308" s="42"/>
      <c r="M308" s="42"/>
      <c r="N308" s="42">
        <v>67.25</v>
      </c>
      <c r="O308" s="42">
        <v>67.25</v>
      </c>
      <c r="P308" s="42">
        <v>67.25</v>
      </c>
      <c r="Q308" s="42">
        <f t="shared" si="90"/>
        <v>0</v>
      </c>
      <c r="R308" s="42">
        <f t="shared" si="90"/>
        <v>67.25</v>
      </c>
      <c r="S308" s="64">
        <f t="shared" si="91"/>
        <v>13.450000000000001</v>
      </c>
      <c r="T308" s="65">
        <f t="shared" si="92"/>
        <v>80.7</v>
      </c>
      <c r="U308" s="45">
        <v>92.81</v>
      </c>
    </row>
    <row r="309" spans="1:21" ht="26.25" customHeight="1" thickBot="1" x14ac:dyDescent="0.3">
      <c r="A309" s="63" t="s">
        <v>574</v>
      </c>
      <c r="B309" s="40"/>
      <c r="C309" s="58"/>
      <c r="D309" s="72" t="s">
        <v>575</v>
      </c>
      <c r="E309" s="47"/>
      <c r="F309" s="59"/>
      <c r="G309" s="42">
        <v>67.55</v>
      </c>
      <c r="H309" s="42">
        <v>67.55</v>
      </c>
      <c r="I309" s="42"/>
      <c r="J309" s="42"/>
      <c r="K309" s="42"/>
      <c r="L309" s="42"/>
      <c r="M309" s="42"/>
      <c r="N309" s="42">
        <v>67.55</v>
      </c>
      <c r="O309" s="42">
        <v>67.55</v>
      </c>
      <c r="P309" s="42">
        <v>67.55</v>
      </c>
      <c r="Q309" s="42">
        <f t="shared" si="90"/>
        <v>0</v>
      </c>
      <c r="R309" s="42">
        <f t="shared" si="90"/>
        <v>67.55</v>
      </c>
      <c r="S309" s="64">
        <f t="shared" si="91"/>
        <v>13.51</v>
      </c>
      <c r="T309" s="65">
        <f t="shared" si="92"/>
        <v>81.06</v>
      </c>
      <c r="U309" s="45">
        <v>93.22</v>
      </c>
    </row>
    <row r="310" spans="1:21" ht="41.25" customHeight="1" thickBot="1" x14ac:dyDescent="0.3">
      <c r="A310" s="63" t="s">
        <v>576</v>
      </c>
      <c r="B310" s="40"/>
      <c r="C310" s="58"/>
      <c r="D310" s="72" t="s">
        <v>577</v>
      </c>
      <c r="E310" s="47"/>
      <c r="F310" s="59"/>
      <c r="G310" s="42">
        <v>69.430000000000007</v>
      </c>
      <c r="H310" s="42">
        <v>69.430000000000007</v>
      </c>
      <c r="I310" s="42"/>
      <c r="J310" s="42"/>
      <c r="K310" s="42"/>
      <c r="L310" s="42"/>
      <c r="M310" s="42"/>
      <c r="N310" s="42">
        <v>69.430000000000007</v>
      </c>
      <c r="O310" s="42">
        <v>69.430000000000007</v>
      </c>
      <c r="P310" s="42">
        <v>69.430000000000007</v>
      </c>
      <c r="Q310" s="42">
        <f t="shared" si="90"/>
        <v>0</v>
      </c>
      <c r="R310" s="42">
        <f t="shared" si="90"/>
        <v>69.430000000000007</v>
      </c>
      <c r="S310" s="64">
        <f t="shared" si="91"/>
        <v>13.886000000000003</v>
      </c>
      <c r="T310" s="65">
        <f t="shared" si="92"/>
        <v>83.316000000000003</v>
      </c>
      <c r="U310" s="45">
        <v>95.81</v>
      </c>
    </row>
    <row r="311" spans="1:21" ht="26.25" customHeight="1" thickBot="1" x14ac:dyDescent="0.3">
      <c r="A311" s="63" t="s">
        <v>578</v>
      </c>
      <c r="B311" s="40"/>
      <c r="C311" s="58"/>
      <c r="D311" s="72" t="s">
        <v>579</v>
      </c>
      <c r="E311" s="47"/>
      <c r="F311" s="59"/>
      <c r="G311" s="42">
        <v>70.53</v>
      </c>
      <c r="H311" s="42">
        <v>70.53</v>
      </c>
      <c r="I311" s="42"/>
      <c r="J311" s="42"/>
      <c r="K311" s="42"/>
      <c r="L311" s="42"/>
      <c r="M311" s="42"/>
      <c r="N311" s="42">
        <v>70.53</v>
      </c>
      <c r="O311" s="42">
        <v>70.53</v>
      </c>
      <c r="P311" s="42">
        <v>70.53</v>
      </c>
      <c r="Q311" s="42">
        <f t="shared" si="90"/>
        <v>0</v>
      </c>
      <c r="R311" s="42">
        <f t="shared" si="90"/>
        <v>70.53</v>
      </c>
      <c r="S311" s="64">
        <f t="shared" si="91"/>
        <v>14.106000000000002</v>
      </c>
      <c r="T311" s="65">
        <f t="shared" si="92"/>
        <v>84.635999999999996</v>
      </c>
      <c r="U311" s="45">
        <v>97.33</v>
      </c>
    </row>
    <row r="312" spans="1:21" ht="26.25" customHeight="1" thickBot="1" x14ac:dyDescent="0.3">
      <c r="A312" s="74" t="s">
        <v>580</v>
      </c>
      <c r="B312" s="40"/>
      <c r="C312" s="58"/>
      <c r="D312" s="58" t="s">
        <v>581</v>
      </c>
      <c r="E312" s="47"/>
      <c r="F312" s="59"/>
      <c r="G312" s="42">
        <v>67.36</v>
      </c>
      <c r="H312" s="42">
        <v>67.36</v>
      </c>
      <c r="I312" s="42"/>
      <c r="J312" s="42"/>
      <c r="K312" s="42"/>
      <c r="L312" s="42"/>
      <c r="M312" s="42"/>
      <c r="N312" s="42">
        <v>67.36</v>
      </c>
      <c r="O312" s="42">
        <v>67.36</v>
      </c>
      <c r="P312" s="42">
        <v>67.36</v>
      </c>
      <c r="Q312" s="42">
        <f t="shared" si="90"/>
        <v>0</v>
      </c>
      <c r="R312" s="42">
        <f t="shared" si="90"/>
        <v>67.36</v>
      </c>
      <c r="S312" s="64">
        <f t="shared" si="91"/>
        <v>13.472000000000001</v>
      </c>
      <c r="T312" s="65">
        <f t="shared" si="92"/>
        <v>80.831999999999994</v>
      </c>
      <c r="U312" s="45">
        <v>92.96</v>
      </c>
    </row>
    <row r="313" spans="1:21" ht="13.5" customHeight="1" thickBot="1" x14ac:dyDescent="0.3">
      <c r="A313" s="74"/>
      <c r="B313" s="40"/>
      <c r="C313" s="58"/>
      <c r="D313" s="58"/>
      <c r="E313" s="47"/>
      <c r="F313" s="59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64"/>
      <c r="T313" s="65"/>
      <c r="U313" s="45">
        <v>0</v>
      </c>
    </row>
    <row r="314" spans="1:21" ht="26.25" customHeight="1" thickBot="1" x14ac:dyDescent="0.3">
      <c r="A314" s="74" t="s">
        <v>582</v>
      </c>
      <c r="B314" s="40"/>
      <c r="C314" s="58"/>
      <c r="D314" s="58" t="s">
        <v>583</v>
      </c>
      <c r="E314" s="47"/>
      <c r="F314" s="59"/>
      <c r="G314" s="42">
        <v>2.5099999999999998</v>
      </c>
      <c r="H314" s="42">
        <v>2.5099999999999998</v>
      </c>
      <c r="I314" s="42"/>
      <c r="J314" s="42"/>
      <c r="K314" s="42"/>
      <c r="L314" s="42"/>
      <c r="M314" s="42"/>
      <c r="N314" s="42">
        <v>2.5099999999999998</v>
      </c>
      <c r="O314" s="42">
        <v>2.5099999999999998</v>
      </c>
      <c r="P314" s="42">
        <v>2.5099999999999998</v>
      </c>
      <c r="Q314" s="42">
        <f t="shared" ref="Q314:R316" si="93">ROUND(F314*1,2)</f>
        <v>0</v>
      </c>
      <c r="R314" s="42">
        <f t="shared" si="93"/>
        <v>2.5099999999999998</v>
      </c>
      <c r="S314" s="64">
        <f>R314*20%</f>
        <v>0.502</v>
      </c>
      <c r="T314" s="65">
        <f>R314+S314</f>
        <v>3.0119999999999996</v>
      </c>
      <c r="U314" s="45">
        <v>3.46</v>
      </c>
    </row>
    <row r="315" spans="1:21" ht="26.25" customHeight="1" thickBot="1" x14ac:dyDescent="0.3">
      <c r="A315" s="63" t="s">
        <v>584</v>
      </c>
      <c r="B315" s="40"/>
      <c r="C315" s="58"/>
      <c r="D315" s="58" t="s">
        <v>585</v>
      </c>
      <c r="E315" s="47"/>
      <c r="F315" s="59"/>
      <c r="G315" s="42">
        <v>14.59</v>
      </c>
      <c r="H315" s="42">
        <v>14.59</v>
      </c>
      <c r="I315" s="42"/>
      <c r="J315" s="42"/>
      <c r="K315" s="42"/>
      <c r="L315" s="42"/>
      <c r="M315" s="42"/>
      <c r="N315" s="42">
        <v>14.59</v>
      </c>
      <c r="O315" s="42">
        <v>14.59</v>
      </c>
      <c r="P315" s="42">
        <v>14.59</v>
      </c>
      <c r="Q315" s="42">
        <f t="shared" si="93"/>
        <v>0</v>
      </c>
      <c r="R315" s="42">
        <f t="shared" si="93"/>
        <v>14.59</v>
      </c>
      <c r="S315" s="64">
        <f>R315*20%</f>
        <v>2.9180000000000001</v>
      </c>
      <c r="T315" s="65">
        <f>R315+S315</f>
        <v>17.507999999999999</v>
      </c>
      <c r="U315" s="45">
        <v>20.13</v>
      </c>
    </row>
    <row r="316" spans="1:21" ht="26.25" customHeight="1" thickBot="1" x14ac:dyDescent="0.3">
      <c r="A316" s="63" t="s">
        <v>586</v>
      </c>
      <c r="B316" s="40"/>
      <c r="C316" s="58"/>
      <c r="D316" s="58" t="s">
        <v>587</v>
      </c>
      <c r="E316" s="47"/>
      <c r="F316" s="59"/>
      <c r="G316" s="42">
        <v>6.53</v>
      </c>
      <c r="H316" s="42">
        <v>6.53</v>
      </c>
      <c r="I316" s="42"/>
      <c r="J316" s="42"/>
      <c r="K316" s="42"/>
      <c r="L316" s="42"/>
      <c r="M316" s="42"/>
      <c r="N316" s="42">
        <v>6.53</v>
      </c>
      <c r="O316" s="42">
        <v>6.53</v>
      </c>
      <c r="P316" s="42">
        <v>6.53</v>
      </c>
      <c r="Q316" s="42">
        <f t="shared" si="93"/>
        <v>0</v>
      </c>
      <c r="R316" s="42">
        <f t="shared" si="93"/>
        <v>6.53</v>
      </c>
      <c r="S316" s="64">
        <f>R316*20%</f>
        <v>1.306</v>
      </c>
      <c r="T316" s="65">
        <f>R316+S316</f>
        <v>7.8360000000000003</v>
      </c>
      <c r="U316" s="45">
        <v>9.01</v>
      </c>
    </row>
    <row r="317" spans="1:21" ht="10.5" customHeight="1" thickBot="1" x14ac:dyDescent="0.3">
      <c r="A317" s="74"/>
      <c r="B317" s="40"/>
      <c r="C317" s="58"/>
      <c r="D317" s="58"/>
      <c r="E317" s="47"/>
      <c r="F317" s="59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64"/>
      <c r="T317" s="65"/>
      <c r="U317" s="45">
        <v>0</v>
      </c>
    </row>
    <row r="318" spans="1:21" ht="26.25" customHeight="1" thickBot="1" x14ac:dyDescent="0.3">
      <c r="A318" s="74" t="s">
        <v>588</v>
      </c>
      <c r="B318" s="40"/>
      <c r="C318" s="58"/>
      <c r="D318" s="58" t="s">
        <v>589</v>
      </c>
      <c r="E318" s="47"/>
      <c r="F318" s="59"/>
      <c r="G318" s="42">
        <v>5.66</v>
      </c>
      <c r="H318" s="42">
        <v>5.66</v>
      </c>
      <c r="I318" s="42"/>
      <c r="J318" s="42"/>
      <c r="K318" s="42"/>
      <c r="L318" s="42"/>
      <c r="M318" s="42"/>
      <c r="N318" s="42">
        <v>5.66</v>
      </c>
      <c r="O318" s="42">
        <v>5.66</v>
      </c>
      <c r="P318" s="42">
        <v>5.66</v>
      </c>
      <c r="Q318" s="42">
        <f>ROUND(F318*1,2)</f>
        <v>0</v>
      </c>
      <c r="R318" s="42">
        <f>ROUND(G318*1,2)</f>
        <v>5.66</v>
      </c>
      <c r="S318" s="69">
        <f t="shared" ref="S318:S326" si="94">R318*20%</f>
        <v>1.1320000000000001</v>
      </c>
      <c r="T318" s="70">
        <f t="shared" ref="T318:T326" si="95">R318+S318</f>
        <v>6.7919999999999998</v>
      </c>
      <c r="U318" s="45">
        <v>7.81</v>
      </c>
    </row>
    <row r="319" spans="1:21" ht="26.25" customHeight="1" thickBot="1" x14ac:dyDescent="0.3">
      <c r="A319" s="74" t="s">
        <v>590</v>
      </c>
      <c r="B319" s="40"/>
      <c r="C319" s="58"/>
      <c r="D319" s="58" t="s">
        <v>591</v>
      </c>
      <c r="E319" s="47"/>
      <c r="F319" s="59"/>
      <c r="G319" s="42"/>
      <c r="H319" s="42"/>
      <c r="I319" s="42"/>
      <c r="J319" s="42"/>
      <c r="K319" s="42"/>
      <c r="L319" s="42"/>
      <c r="M319" s="42"/>
      <c r="N319" s="42">
        <v>12.6</v>
      </c>
      <c r="O319" s="42">
        <v>12.6</v>
      </c>
      <c r="P319" s="42">
        <v>12.6</v>
      </c>
      <c r="Q319" s="42">
        <v>12.6</v>
      </c>
      <c r="R319" s="42">
        <v>12.6</v>
      </c>
      <c r="S319" s="69">
        <f t="shared" si="94"/>
        <v>2.52</v>
      </c>
      <c r="T319" s="70">
        <f t="shared" si="95"/>
        <v>15.12</v>
      </c>
      <c r="U319" s="45">
        <v>17.39</v>
      </c>
    </row>
    <row r="320" spans="1:21" ht="26.25" customHeight="1" thickBot="1" x14ac:dyDescent="0.3">
      <c r="A320" s="74" t="s">
        <v>592</v>
      </c>
      <c r="B320" s="40"/>
      <c r="C320" s="58"/>
      <c r="D320" s="58" t="s">
        <v>593</v>
      </c>
      <c r="E320" s="47"/>
      <c r="F320" s="59"/>
      <c r="G320" s="42">
        <v>13.87</v>
      </c>
      <c r="H320" s="42">
        <v>13.87</v>
      </c>
      <c r="I320" s="42"/>
      <c r="J320" s="42"/>
      <c r="K320" s="42"/>
      <c r="L320" s="42"/>
      <c r="M320" s="42"/>
      <c r="N320" s="42">
        <v>13.87</v>
      </c>
      <c r="O320" s="42">
        <v>13.87</v>
      </c>
      <c r="P320" s="42">
        <v>13.87</v>
      </c>
      <c r="Q320" s="42">
        <f t="shared" ref="Q320:R325" si="96">ROUND(F320*1,2)</f>
        <v>0</v>
      </c>
      <c r="R320" s="42">
        <f t="shared" si="96"/>
        <v>13.87</v>
      </c>
      <c r="S320" s="69">
        <f t="shared" si="94"/>
        <v>2.774</v>
      </c>
      <c r="T320" s="70">
        <f t="shared" si="95"/>
        <v>16.643999999999998</v>
      </c>
      <c r="U320" s="45">
        <v>19.14</v>
      </c>
    </row>
    <row r="321" spans="1:21" ht="26.25" customHeight="1" thickBot="1" x14ac:dyDescent="0.3">
      <c r="A321" s="74" t="s">
        <v>594</v>
      </c>
      <c r="B321" s="40"/>
      <c r="C321" s="58"/>
      <c r="D321" s="58" t="s">
        <v>595</v>
      </c>
      <c r="E321" s="47"/>
      <c r="F321" s="59"/>
      <c r="G321" s="42">
        <v>17.190000000000001</v>
      </c>
      <c r="H321" s="42">
        <v>17.190000000000001</v>
      </c>
      <c r="I321" s="42"/>
      <c r="J321" s="42"/>
      <c r="K321" s="42"/>
      <c r="L321" s="42"/>
      <c r="M321" s="42"/>
      <c r="N321" s="42">
        <v>17.190000000000001</v>
      </c>
      <c r="O321" s="42">
        <v>17.190000000000001</v>
      </c>
      <c r="P321" s="42">
        <v>17.190000000000001</v>
      </c>
      <c r="Q321" s="42">
        <f t="shared" si="96"/>
        <v>0</v>
      </c>
      <c r="R321" s="42">
        <f t="shared" si="96"/>
        <v>17.190000000000001</v>
      </c>
      <c r="S321" s="69">
        <f t="shared" si="94"/>
        <v>3.4380000000000006</v>
      </c>
      <c r="T321" s="70">
        <f t="shared" si="95"/>
        <v>20.628</v>
      </c>
      <c r="U321" s="45">
        <v>23.72</v>
      </c>
    </row>
    <row r="322" spans="1:21" ht="37.5" customHeight="1" thickBot="1" x14ac:dyDescent="0.3">
      <c r="A322" s="63" t="s">
        <v>596</v>
      </c>
      <c r="B322" s="40"/>
      <c r="C322" s="58"/>
      <c r="D322" s="58" t="s">
        <v>597</v>
      </c>
      <c r="E322" s="47"/>
      <c r="F322" s="59"/>
      <c r="G322" s="42">
        <v>21.84</v>
      </c>
      <c r="H322" s="42">
        <v>21.84</v>
      </c>
      <c r="I322" s="42"/>
      <c r="J322" s="42"/>
      <c r="K322" s="42"/>
      <c r="L322" s="42"/>
      <c r="M322" s="42"/>
      <c r="N322" s="42">
        <v>21.84</v>
      </c>
      <c r="O322" s="42">
        <v>21.84</v>
      </c>
      <c r="P322" s="42">
        <v>21.84</v>
      </c>
      <c r="Q322" s="42">
        <f t="shared" si="96"/>
        <v>0</v>
      </c>
      <c r="R322" s="42">
        <f t="shared" si="96"/>
        <v>21.84</v>
      </c>
      <c r="S322" s="64">
        <f t="shared" si="94"/>
        <v>4.3680000000000003</v>
      </c>
      <c r="T322" s="65">
        <f t="shared" si="95"/>
        <v>26.207999999999998</v>
      </c>
      <c r="U322" s="45">
        <v>30.14</v>
      </c>
    </row>
    <row r="323" spans="1:21" ht="26.25" customHeight="1" thickBot="1" x14ac:dyDescent="0.3">
      <c r="A323" s="74" t="s">
        <v>598</v>
      </c>
      <c r="B323" s="40"/>
      <c r="C323" s="58"/>
      <c r="D323" s="58" t="s">
        <v>599</v>
      </c>
      <c r="E323" s="47"/>
      <c r="F323" s="59"/>
      <c r="G323" s="42">
        <v>25.04</v>
      </c>
      <c r="H323" s="42">
        <v>25.04</v>
      </c>
      <c r="I323" s="42"/>
      <c r="J323" s="42"/>
      <c r="K323" s="42"/>
      <c r="L323" s="42"/>
      <c r="M323" s="42"/>
      <c r="N323" s="42">
        <v>25.04</v>
      </c>
      <c r="O323" s="42">
        <v>25.04</v>
      </c>
      <c r="P323" s="42">
        <v>25.04</v>
      </c>
      <c r="Q323" s="42">
        <f t="shared" si="96"/>
        <v>0</v>
      </c>
      <c r="R323" s="42">
        <f t="shared" si="96"/>
        <v>25.04</v>
      </c>
      <c r="S323" s="64">
        <f t="shared" si="94"/>
        <v>5.008</v>
      </c>
      <c r="T323" s="65">
        <f t="shared" si="95"/>
        <v>30.047999999999998</v>
      </c>
      <c r="U323" s="45">
        <v>34.56</v>
      </c>
    </row>
    <row r="324" spans="1:21" ht="26.25" customHeight="1" thickBot="1" x14ac:dyDescent="0.3">
      <c r="A324" s="74" t="s">
        <v>600</v>
      </c>
      <c r="B324" s="40"/>
      <c r="C324" s="58"/>
      <c r="D324" s="58" t="s">
        <v>601</v>
      </c>
      <c r="E324" s="47"/>
      <c r="F324" s="59"/>
      <c r="G324" s="42">
        <v>25.14</v>
      </c>
      <c r="H324" s="42">
        <v>25.14</v>
      </c>
      <c r="I324" s="42"/>
      <c r="J324" s="42"/>
      <c r="K324" s="42"/>
      <c r="L324" s="42"/>
      <c r="M324" s="42"/>
      <c r="N324" s="42">
        <v>25.14</v>
      </c>
      <c r="O324" s="42">
        <v>25.14</v>
      </c>
      <c r="P324" s="42">
        <v>25.14</v>
      </c>
      <c r="Q324" s="42">
        <f t="shared" si="96"/>
        <v>0</v>
      </c>
      <c r="R324" s="42">
        <f t="shared" si="96"/>
        <v>25.14</v>
      </c>
      <c r="S324" s="64">
        <f t="shared" si="94"/>
        <v>5.0280000000000005</v>
      </c>
      <c r="T324" s="65">
        <f t="shared" si="95"/>
        <v>30.167999999999999</v>
      </c>
      <c r="U324" s="45">
        <v>34.69</v>
      </c>
    </row>
    <row r="325" spans="1:21" ht="26.25" customHeight="1" thickBot="1" x14ac:dyDescent="0.3">
      <c r="A325" s="74" t="s">
        <v>602</v>
      </c>
      <c r="B325" s="40"/>
      <c r="C325" s="58"/>
      <c r="D325" s="58" t="s">
        <v>603</v>
      </c>
      <c r="E325" s="47"/>
      <c r="F325" s="59"/>
      <c r="G325" s="42">
        <v>25.88</v>
      </c>
      <c r="H325" s="42">
        <v>25.88</v>
      </c>
      <c r="I325" s="42"/>
      <c r="J325" s="42"/>
      <c r="K325" s="42"/>
      <c r="L325" s="42"/>
      <c r="M325" s="42"/>
      <c r="N325" s="42">
        <v>25.88</v>
      </c>
      <c r="O325" s="42">
        <v>25.88</v>
      </c>
      <c r="P325" s="42">
        <v>25.88</v>
      </c>
      <c r="Q325" s="42">
        <f t="shared" si="96"/>
        <v>0</v>
      </c>
      <c r="R325" s="42">
        <f t="shared" si="96"/>
        <v>25.88</v>
      </c>
      <c r="S325" s="64">
        <f t="shared" si="94"/>
        <v>5.1760000000000002</v>
      </c>
      <c r="T325" s="65">
        <f t="shared" si="95"/>
        <v>31.055999999999997</v>
      </c>
      <c r="U325" s="45">
        <v>35.71</v>
      </c>
    </row>
    <row r="326" spans="1:21" ht="39.75" customHeight="1" thickBot="1" x14ac:dyDescent="0.3">
      <c r="A326" s="63" t="s">
        <v>604</v>
      </c>
      <c r="B326" s="40"/>
      <c r="C326" s="58"/>
      <c r="D326" s="58" t="s">
        <v>605</v>
      </c>
      <c r="E326" s="47"/>
      <c r="F326" s="59"/>
      <c r="G326" s="42"/>
      <c r="H326" s="42"/>
      <c r="I326" s="42"/>
      <c r="J326" s="42"/>
      <c r="K326" s="42"/>
      <c r="L326" s="42"/>
      <c r="M326" s="42"/>
      <c r="N326" s="42">
        <v>32.200000000000003</v>
      </c>
      <c r="O326" s="42">
        <v>32.200000000000003</v>
      </c>
      <c r="P326" s="42">
        <v>32.200000000000003</v>
      </c>
      <c r="Q326" s="42">
        <v>32.200000000000003</v>
      </c>
      <c r="R326" s="42">
        <v>32.200000000000003</v>
      </c>
      <c r="S326" s="64">
        <f t="shared" si="94"/>
        <v>6.4400000000000013</v>
      </c>
      <c r="T326" s="65">
        <f t="shared" si="95"/>
        <v>38.64</v>
      </c>
      <c r="U326" s="45">
        <v>44.44</v>
      </c>
    </row>
    <row r="327" spans="1:21" ht="15.75" customHeight="1" thickBot="1" x14ac:dyDescent="0.3">
      <c r="A327" s="74"/>
      <c r="B327" s="40"/>
      <c r="C327" s="58"/>
      <c r="D327" s="58"/>
      <c r="E327" s="47"/>
      <c r="F327" s="59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64"/>
      <c r="T327" s="65"/>
      <c r="U327" s="45">
        <v>0</v>
      </c>
    </row>
    <row r="328" spans="1:21" ht="23.25" customHeight="1" thickBot="1" x14ac:dyDescent="0.3">
      <c r="A328" s="74" t="s">
        <v>606</v>
      </c>
      <c r="B328" s="40"/>
      <c r="C328" s="58"/>
      <c r="D328" s="58" t="s">
        <v>607</v>
      </c>
      <c r="E328" s="47"/>
      <c r="F328" s="59"/>
      <c r="G328" s="42"/>
      <c r="H328" s="42"/>
      <c r="I328" s="42"/>
      <c r="J328" s="42"/>
      <c r="K328" s="42"/>
      <c r="L328" s="42"/>
      <c r="M328" s="42"/>
      <c r="N328" s="42">
        <v>8.0500000000000007</v>
      </c>
      <c r="O328" s="42">
        <v>8.0500000000000007</v>
      </c>
      <c r="P328" s="42">
        <v>8.0500000000000007</v>
      </c>
      <c r="Q328" s="42">
        <v>8.0500000000000007</v>
      </c>
      <c r="R328" s="42">
        <v>8.0500000000000007</v>
      </c>
      <c r="S328" s="69">
        <f t="shared" ref="S328:S336" si="97">R328*20%</f>
        <v>1.6100000000000003</v>
      </c>
      <c r="T328" s="70">
        <f t="shared" ref="T328:T336" si="98">R328+S328</f>
        <v>9.66</v>
      </c>
      <c r="U328" s="45">
        <v>11.11</v>
      </c>
    </row>
    <row r="329" spans="1:21" ht="35.25" customHeight="1" thickBot="1" x14ac:dyDescent="0.3">
      <c r="A329" s="63" t="s">
        <v>608</v>
      </c>
      <c r="B329" s="40"/>
      <c r="C329" s="58"/>
      <c r="D329" s="58" t="s">
        <v>609</v>
      </c>
      <c r="E329" s="47"/>
      <c r="F329" s="59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69"/>
      <c r="T329" s="70"/>
      <c r="U329" s="45">
        <v>0</v>
      </c>
    </row>
    <row r="330" spans="1:21" ht="26.25" customHeight="1" thickBot="1" x14ac:dyDescent="0.3">
      <c r="A330" s="74" t="s">
        <v>610</v>
      </c>
      <c r="B330" s="40"/>
      <c r="C330" s="58"/>
      <c r="D330" s="58" t="s">
        <v>611</v>
      </c>
      <c r="E330" s="47"/>
      <c r="F330" s="59"/>
      <c r="G330" s="42">
        <v>17.03</v>
      </c>
      <c r="H330" s="42">
        <v>17.03</v>
      </c>
      <c r="I330" s="42"/>
      <c r="J330" s="42"/>
      <c r="K330" s="42"/>
      <c r="L330" s="42"/>
      <c r="M330" s="42"/>
      <c r="N330" s="42">
        <v>17.03</v>
      </c>
      <c r="O330" s="42">
        <v>17.03</v>
      </c>
      <c r="P330" s="42">
        <v>17.03</v>
      </c>
      <c r="Q330" s="42">
        <f>ROUND(F330*1,2)</f>
        <v>0</v>
      </c>
      <c r="R330" s="42">
        <f>ROUND(G330*1,2)</f>
        <v>17.03</v>
      </c>
      <c r="S330" s="69">
        <f t="shared" si="97"/>
        <v>3.4060000000000006</v>
      </c>
      <c r="T330" s="70">
        <f t="shared" si="98"/>
        <v>20.436</v>
      </c>
      <c r="U330" s="45">
        <v>23.5</v>
      </c>
    </row>
    <row r="331" spans="1:21" ht="26.25" customHeight="1" thickBot="1" x14ac:dyDescent="0.3">
      <c r="A331" s="74" t="s">
        <v>612</v>
      </c>
      <c r="B331" s="40"/>
      <c r="C331" s="58"/>
      <c r="D331" s="58" t="s">
        <v>613</v>
      </c>
      <c r="E331" s="47"/>
      <c r="F331" s="59"/>
      <c r="G331" s="42">
        <v>17.03</v>
      </c>
      <c r="H331" s="42">
        <v>17.03</v>
      </c>
      <c r="I331" s="42"/>
      <c r="J331" s="42"/>
      <c r="K331" s="42"/>
      <c r="L331" s="42"/>
      <c r="M331" s="42"/>
      <c r="N331" s="42">
        <v>17.03</v>
      </c>
      <c r="O331" s="42">
        <v>17.03</v>
      </c>
      <c r="P331" s="42">
        <v>17.03</v>
      </c>
      <c r="Q331" s="42">
        <f>ROUND(F331*1,2)</f>
        <v>0</v>
      </c>
      <c r="R331" s="42">
        <f>ROUND(G331*1,2)</f>
        <v>17.03</v>
      </c>
      <c r="S331" s="69">
        <f t="shared" si="97"/>
        <v>3.4060000000000006</v>
      </c>
      <c r="T331" s="70">
        <f t="shared" si="98"/>
        <v>20.436</v>
      </c>
      <c r="U331" s="45">
        <v>23.5</v>
      </c>
    </row>
    <row r="332" spans="1:21" ht="11.25" customHeight="1" thickBot="1" x14ac:dyDescent="0.3">
      <c r="A332" s="74"/>
      <c r="B332" s="40"/>
      <c r="C332" s="58"/>
      <c r="D332" s="58"/>
      <c r="E332" s="47"/>
      <c r="F332" s="59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69"/>
      <c r="T332" s="70"/>
      <c r="U332" s="45">
        <v>0</v>
      </c>
    </row>
    <row r="333" spans="1:21" ht="26.25" customHeight="1" thickBot="1" x14ac:dyDescent="0.3">
      <c r="A333" s="74" t="s">
        <v>614</v>
      </c>
      <c r="B333" s="40"/>
      <c r="C333" s="58"/>
      <c r="D333" s="58" t="s">
        <v>615</v>
      </c>
      <c r="E333" s="47"/>
      <c r="F333" s="59"/>
      <c r="G333" s="42">
        <v>1.9</v>
      </c>
      <c r="H333" s="42">
        <v>1.9</v>
      </c>
      <c r="I333" s="42"/>
      <c r="J333" s="42"/>
      <c r="K333" s="42"/>
      <c r="L333" s="42"/>
      <c r="M333" s="42"/>
      <c r="N333" s="42">
        <v>1.9</v>
      </c>
      <c r="O333" s="42">
        <v>1.9</v>
      </c>
      <c r="P333" s="42">
        <v>1.9</v>
      </c>
      <c r="Q333" s="42">
        <f t="shared" ref="Q333:R336" si="99">ROUND(F333*1,2)</f>
        <v>0</v>
      </c>
      <c r="R333" s="42">
        <f t="shared" si="99"/>
        <v>1.9</v>
      </c>
      <c r="S333" s="69">
        <f t="shared" si="97"/>
        <v>0.38</v>
      </c>
      <c r="T333" s="70">
        <f t="shared" si="98"/>
        <v>2.2799999999999998</v>
      </c>
      <c r="U333" s="45">
        <v>2.62</v>
      </c>
    </row>
    <row r="334" spans="1:21" ht="38.25" customHeight="1" thickBot="1" x14ac:dyDescent="0.3">
      <c r="A334" s="63" t="s">
        <v>616</v>
      </c>
      <c r="B334" s="40"/>
      <c r="C334" s="68"/>
      <c r="D334" s="58" t="s">
        <v>617</v>
      </c>
      <c r="E334" s="59"/>
      <c r="F334" s="59"/>
      <c r="G334" s="42">
        <v>14.02</v>
      </c>
      <c r="H334" s="42">
        <v>14.02</v>
      </c>
      <c r="I334" s="42"/>
      <c r="J334" s="42"/>
      <c r="K334" s="42"/>
      <c r="L334" s="42"/>
      <c r="M334" s="42"/>
      <c r="N334" s="42">
        <v>14.02</v>
      </c>
      <c r="O334" s="42">
        <v>14.02</v>
      </c>
      <c r="P334" s="42">
        <v>14.02</v>
      </c>
      <c r="Q334" s="42">
        <f t="shared" si="99"/>
        <v>0</v>
      </c>
      <c r="R334" s="42">
        <f t="shared" si="99"/>
        <v>14.02</v>
      </c>
      <c r="S334" s="69">
        <f t="shared" si="97"/>
        <v>2.8040000000000003</v>
      </c>
      <c r="T334" s="70">
        <f t="shared" si="98"/>
        <v>16.823999999999998</v>
      </c>
      <c r="U334" s="45">
        <v>19.350000000000001</v>
      </c>
    </row>
    <row r="335" spans="1:21" ht="26.25" customHeight="1" thickBot="1" x14ac:dyDescent="0.3">
      <c r="A335" s="74" t="s">
        <v>618</v>
      </c>
      <c r="B335" s="40"/>
      <c r="C335" s="58"/>
      <c r="D335" s="58" t="s">
        <v>619</v>
      </c>
      <c r="E335" s="47"/>
      <c r="F335" s="59"/>
      <c r="G335" s="42">
        <v>18.04</v>
      </c>
      <c r="H335" s="42">
        <v>18.04</v>
      </c>
      <c r="I335" s="42"/>
      <c r="J335" s="42"/>
      <c r="K335" s="42"/>
      <c r="L335" s="42"/>
      <c r="M335" s="42"/>
      <c r="N335" s="42">
        <v>18.04</v>
      </c>
      <c r="O335" s="42">
        <v>18.04</v>
      </c>
      <c r="P335" s="42">
        <v>18.04</v>
      </c>
      <c r="Q335" s="42">
        <f t="shared" si="99"/>
        <v>0</v>
      </c>
      <c r="R335" s="42">
        <f t="shared" si="99"/>
        <v>18.04</v>
      </c>
      <c r="S335" s="69">
        <f t="shared" si="97"/>
        <v>3.6080000000000001</v>
      </c>
      <c r="T335" s="70">
        <f t="shared" si="98"/>
        <v>21.648</v>
      </c>
      <c r="U335" s="45">
        <v>24.9</v>
      </c>
    </row>
    <row r="336" spans="1:21" ht="30" customHeight="1" thickBot="1" x14ac:dyDescent="0.3">
      <c r="A336" s="63" t="s">
        <v>620</v>
      </c>
      <c r="B336" s="40"/>
      <c r="C336" s="58"/>
      <c r="D336" s="58" t="s">
        <v>621</v>
      </c>
      <c r="E336" s="47"/>
      <c r="F336" s="59"/>
      <c r="G336" s="42">
        <v>29.09</v>
      </c>
      <c r="H336" s="42">
        <v>29.09</v>
      </c>
      <c r="I336" s="42"/>
      <c r="J336" s="42"/>
      <c r="K336" s="42"/>
      <c r="L336" s="42"/>
      <c r="M336" s="42"/>
      <c r="N336" s="42">
        <v>29.09</v>
      </c>
      <c r="O336" s="42">
        <v>29.09</v>
      </c>
      <c r="P336" s="42">
        <v>29.09</v>
      </c>
      <c r="Q336" s="42">
        <f t="shared" si="99"/>
        <v>0</v>
      </c>
      <c r="R336" s="42">
        <f t="shared" si="99"/>
        <v>29.09</v>
      </c>
      <c r="S336" s="69">
        <f t="shared" si="97"/>
        <v>5.8180000000000005</v>
      </c>
      <c r="T336" s="70">
        <f t="shared" si="98"/>
        <v>34.908000000000001</v>
      </c>
      <c r="U336" s="45">
        <v>40.14</v>
      </c>
    </row>
    <row r="337" spans="1:21" ht="12" customHeight="1" thickBot="1" x14ac:dyDescent="0.3">
      <c r="A337" s="74"/>
      <c r="B337" s="40"/>
      <c r="C337" s="58"/>
      <c r="D337" s="58"/>
      <c r="E337" s="47"/>
      <c r="F337" s="59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64"/>
      <c r="T337" s="65"/>
      <c r="U337" s="45">
        <v>0</v>
      </c>
    </row>
    <row r="338" spans="1:21" ht="26.25" customHeight="1" thickBot="1" x14ac:dyDescent="0.3">
      <c r="A338" s="74" t="s">
        <v>622</v>
      </c>
      <c r="B338" s="40"/>
      <c r="C338" s="68"/>
      <c r="D338" s="58" t="s">
        <v>623</v>
      </c>
      <c r="E338" s="59"/>
      <c r="F338" s="59"/>
      <c r="G338" s="42">
        <v>2.61</v>
      </c>
      <c r="H338" s="42">
        <v>2.61</v>
      </c>
      <c r="I338" s="42"/>
      <c r="J338" s="42"/>
      <c r="K338" s="42"/>
      <c r="L338" s="42"/>
      <c r="M338" s="42"/>
      <c r="N338" s="42">
        <v>2.61</v>
      </c>
      <c r="O338" s="42">
        <v>2.61</v>
      </c>
      <c r="P338" s="42">
        <v>2.61</v>
      </c>
      <c r="Q338" s="42">
        <f>ROUND(F338*1,2)</f>
        <v>0</v>
      </c>
      <c r="R338" s="42">
        <f>ROUND(G338*1,2)</f>
        <v>2.61</v>
      </c>
      <c r="S338" s="69">
        <f t="shared" ref="S338:S349" si="100">R338*20%</f>
        <v>0.52200000000000002</v>
      </c>
      <c r="T338" s="70">
        <f t="shared" ref="T338:T349" si="101">R338+S338</f>
        <v>3.1319999999999997</v>
      </c>
      <c r="U338" s="45">
        <v>3.6</v>
      </c>
    </row>
    <row r="339" spans="1:21" ht="26.25" customHeight="1" thickBot="1" x14ac:dyDescent="0.3">
      <c r="A339" s="74" t="s">
        <v>624</v>
      </c>
      <c r="B339" s="40"/>
      <c r="C339" s="68"/>
      <c r="D339" s="58" t="s">
        <v>625</v>
      </c>
      <c r="E339" s="59"/>
      <c r="F339" s="59"/>
      <c r="G339" s="42"/>
      <c r="H339" s="42"/>
      <c r="I339" s="42"/>
      <c r="J339" s="42"/>
      <c r="K339" s="42"/>
      <c r="L339" s="42"/>
      <c r="M339" s="42"/>
      <c r="N339" s="42">
        <v>3.71</v>
      </c>
      <c r="O339" s="42">
        <v>3.71</v>
      </c>
      <c r="P339" s="42">
        <v>3.71</v>
      </c>
      <c r="Q339" s="42">
        <v>3.71</v>
      </c>
      <c r="R339" s="42">
        <v>3.71</v>
      </c>
      <c r="S339" s="69">
        <f t="shared" si="100"/>
        <v>0.74199999999999999</v>
      </c>
      <c r="T339" s="70">
        <f t="shared" si="101"/>
        <v>4.452</v>
      </c>
      <c r="U339" s="45">
        <v>5.12</v>
      </c>
    </row>
    <row r="340" spans="1:21" ht="26.25" customHeight="1" thickBot="1" x14ac:dyDescent="0.3">
      <c r="A340" s="74" t="s">
        <v>626</v>
      </c>
      <c r="B340" s="40"/>
      <c r="C340" s="68"/>
      <c r="D340" s="58" t="s">
        <v>625</v>
      </c>
      <c r="E340" s="59"/>
      <c r="F340" s="59"/>
      <c r="G340" s="42"/>
      <c r="H340" s="42"/>
      <c r="I340" s="42"/>
      <c r="J340" s="42"/>
      <c r="K340" s="42"/>
      <c r="L340" s="42"/>
      <c r="M340" s="42"/>
      <c r="N340" s="42">
        <v>3.71</v>
      </c>
      <c r="O340" s="42">
        <v>3.71</v>
      </c>
      <c r="P340" s="42">
        <v>3.71</v>
      </c>
      <c r="Q340" s="42">
        <v>3.71</v>
      </c>
      <c r="R340" s="42">
        <v>3.71</v>
      </c>
      <c r="S340" s="69">
        <f t="shared" si="100"/>
        <v>0.74199999999999999</v>
      </c>
      <c r="T340" s="70">
        <f t="shared" si="101"/>
        <v>4.452</v>
      </c>
      <c r="U340" s="45">
        <v>5.12</v>
      </c>
    </row>
    <row r="341" spans="1:21" ht="26.25" customHeight="1" thickBot="1" x14ac:dyDescent="0.3">
      <c r="A341" s="74" t="s">
        <v>627</v>
      </c>
      <c r="B341" s="40"/>
      <c r="C341" s="68"/>
      <c r="D341" s="58" t="s">
        <v>628</v>
      </c>
      <c r="E341" s="59"/>
      <c r="F341" s="59"/>
      <c r="G341" s="42">
        <v>3.77</v>
      </c>
      <c r="H341" s="42">
        <v>3.77</v>
      </c>
      <c r="I341" s="42"/>
      <c r="J341" s="42"/>
      <c r="K341" s="42"/>
      <c r="L341" s="42"/>
      <c r="M341" s="42"/>
      <c r="N341" s="42">
        <v>3.77</v>
      </c>
      <c r="O341" s="42">
        <v>3.77</v>
      </c>
      <c r="P341" s="42">
        <v>3.77</v>
      </c>
      <c r="Q341" s="42">
        <f t="shared" ref="Q341:R349" si="102">ROUND(F341*1,2)</f>
        <v>0</v>
      </c>
      <c r="R341" s="42">
        <f t="shared" si="102"/>
        <v>3.77</v>
      </c>
      <c r="S341" s="69">
        <f t="shared" si="100"/>
        <v>0.754</v>
      </c>
      <c r="T341" s="70">
        <f t="shared" si="101"/>
        <v>4.524</v>
      </c>
      <c r="U341" s="45">
        <v>5.2</v>
      </c>
    </row>
    <row r="342" spans="1:21" ht="26.25" customHeight="1" thickBot="1" x14ac:dyDescent="0.3">
      <c r="A342" s="74" t="s">
        <v>629</v>
      </c>
      <c r="B342" s="40"/>
      <c r="C342" s="39"/>
      <c r="D342" s="40" t="s">
        <v>630</v>
      </c>
      <c r="E342" s="41"/>
      <c r="F342" s="41"/>
      <c r="G342" s="42">
        <v>2.33</v>
      </c>
      <c r="H342" s="42">
        <v>2.33</v>
      </c>
      <c r="I342" s="42"/>
      <c r="J342" s="42"/>
      <c r="K342" s="42"/>
      <c r="L342" s="42"/>
      <c r="M342" s="42"/>
      <c r="N342" s="42">
        <v>2.33</v>
      </c>
      <c r="O342" s="42">
        <v>2.33</v>
      </c>
      <c r="P342" s="42">
        <v>2.2200000000000002</v>
      </c>
      <c r="Q342" s="42">
        <f t="shared" si="102"/>
        <v>0</v>
      </c>
      <c r="R342" s="42">
        <f t="shared" si="102"/>
        <v>2.33</v>
      </c>
      <c r="S342" s="64">
        <f t="shared" si="100"/>
        <v>0.46600000000000003</v>
      </c>
      <c r="T342" s="65">
        <f t="shared" si="101"/>
        <v>2.7960000000000003</v>
      </c>
      <c r="U342" s="45">
        <v>3.22</v>
      </c>
    </row>
    <row r="343" spans="1:21" ht="26.25" customHeight="1" thickBot="1" x14ac:dyDescent="0.3">
      <c r="A343" s="74" t="s">
        <v>631</v>
      </c>
      <c r="B343" s="40"/>
      <c r="C343" s="39"/>
      <c r="D343" s="40" t="s">
        <v>632</v>
      </c>
      <c r="E343" s="41"/>
      <c r="F343" s="41"/>
      <c r="G343" s="42">
        <v>3.32</v>
      </c>
      <c r="H343" s="42">
        <v>3.32</v>
      </c>
      <c r="I343" s="42"/>
      <c r="J343" s="42"/>
      <c r="K343" s="42"/>
      <c r="L343" s="42"/>
      <c r="M343" s="42"/>
      <c r="N343" s="42">
        <v>3.32</v>
      </c>
      <c r="O343" s="42">
        <v>3.32</v>
      </c>
      <c r="P343" s="42">
        <v>3.32</v>
      </c>
      <c r="Q343" s="42">
        <f t="shared" si="102"/>
        <v>0</v>
      </c>
      <c r="R343" s="42">
        <f t="shared" si="102"/>
        <v>3.32</v>
      </c>
      <c r="S343" s="64">
        <f t="shared" si="100"/>
        <v>0.66400000000000003</v>
      </c>
      <c r="T343" s="65">
        <f t="shared" si="101"/>
        <v>3.984</v>
      </c>
      <c r="U343" s="45">
        <v>4.58</v>
      </c>
    </row>
    <row r="344" spans="1:21" ht="26.25" customHeight="1" thickBot="1" x14ac:dyDescent="0.3">
      <c r="A344" s="74" t="s">
        <v>633</v>
      </c>
      <c r="B344" s="40"/>
      <c r="C344" s="68"/>
      <c r="D344" s="58" t="s">
        <v>634</v>
      </c>
      <c r="E344" s="59"/>
      <c r="F344" s="59"/>
      <c r="G344" s="42">
        <v>4.07</v>
      </c>
      <c r="H344" s="42">
        <v>4.07</v>
      </c>
      <c r="I344" s="42"/>
      <c r="J344" s="42"/>
      <c r="K344" s="42"/>
      <c r="L344" s="42"/>
      <c r="M344" s="42"/>
      <c r="N344" s="42">
        <v>4.07</v>
      </c>
      <c r="O344" s="42">
        <v>4.07</v>
      </c>
      <c r="P344" s="42">
        <v>4.07</v>
      </c>
      <c r="Q344" s="42">
        <f t="shared" si="102"/>
        <v>0</v>
      </c>
      <c r="R344" s="42">
        <f t="shared" si="102"/>
        <v>4.07</v>
      </c>
      <c r="S344" s="69">
        <f t="shared" si="100"/>
        <v>0.81400000000000006</v>
      </c>
      <c r="T344" s="70">
        <f t="shared" si="101"/>
        <v>4.8840000000000003</v>
      </c>
      <c r="U344" s="45">
        <v>5.62</v>
      </c>
    </row>
    <row r="345" spans="1:21" ht="26.25" customHeight="1" thickBot="1" x14ac:dyDescent="0.3">
      <c r="A345" s="74" t="s">
        <v>635</v>
      </c>
      <c r="B345" s="40"/>
      <c r="C345" s="68"/>
      <c r="D345" s="58" t="s">
        <v>636</v>
      </c>
      <c r="E345" s="59"/>
      <c r="F345" s="59"/>
      <c r="G345" s="42">
        <v>4.2699999999999996</v>
      </c>
      <c r="H345" s="42">
        <v>4.2699999999999996</v>
      </c>
      <c r="I345" s="42"/>
      <c r="J345" s="42"/>
      <c r="K345" s="42"/>
      <c r="L345" s="42"/>
      <c r="M345" s="42"/>
      <c r="N345" s="42">
        <v>4.2699999999999996</v>
      </c>
      <c r="O345" s="42">
        <v>4.2699999999999996</v>
      </c>
      <c r="P345" s="42">
        <v>4.2699999999999996</v>
      </c>
      <c r="Q345" s="42">
        <f t="shared" si="102"/>
        <v>0</v>
      </c>
      <c r="R345" s="42">
        <f t="shared" si="102"/>
        <v>4.2699999999999996</v>
      </c>
      <c r="S345" s="69">
        <f t="shared" si="100"/>
        <v>0.85399999999999998</v>
      </c>
      <c r="T345" s="70">
        <f t="shared" si="101"/>
        <v>5.1239999999999997</v>
      </c>
      <c r="U345" s="45">
        <v>5.89</v>
      </c>
    </row>
    <row r="346" spans="1:21" ht="26.25" customHeight="1" thickBot="1" x14ac:dyDescent="0.3">
      <c r="A346" s="74" t="s">
        <v>637</v>
      </c>
      <c r="B346" s="40"/>
      <c r="C346" s="68"/>
      <c r="D346" s="58" t="s">
        <v>638</v>
      </c>
      <c r="E346" s="59"/>
      <c r="F346" s="59"/>
      <c r="G346" s="42">
        <v>6.81</v>
      </c>
      <c r="H346" s="42">
        <v>6.81</v>
      </c>
      <c r="I346" s="42"/>
      <c r="J346" s="42"/>
      <c r="K346" s="42"/>
      <c r="L346" s="42"/>
      <c r="M346" s="42"/>
      <c r="N346" s="42">
        <v>6.81</v>
      </c>
      <c r="O346" s="42">
        <v>6.81</v>
      </c>
      <c r="P346" s="42">
        <v>6.81</v>
      </c>
      <c r="Q346" s="42">
        <f t="shared" si="102"/>
        <v>0</v>
      </c>
      <c r="R346" s="42">
        <f t="shared" si="102"/>
        <v>6.81</v>
      </c>
      <c r="S346" s="69">
        <f t="shared" si="100"/>
        <v>1.3620000000000001</v>
      </c>
      <c r="T346" s="70">
        <f t="shared" si="101"/>
        <v>8.1720000000000006</v>
      </c>
      <c r="U346" s="45">
        <v>9.4</v>
      </c>
    </row>
    <row r="347" spans="1:21" ht="26.25" customHeight="1" thickBot="1" x14ac:dyDescent="0.3">
      <c r="A347" s="74" t="s">
        <v>639</v>
      </c>
      <c r="B347" s="40"/>
      <c r="C347" s="68"/>
      <c r="D347" s="58" t="s">
        <v>640</v>
      </c>
      <c r="E347" s="59"/>
      <c r="F347" s="59"/>
      <c r="G347" s="42">
        <v>6.81</v>
      </c>
      <c r="H347" s="42">
        <v>6.81</v>
      </c>
      <c r="I347" s="42"/>
      <c r="J347" s="42"/>
      <c r="K347" s="42"/>
      <c r="L347" s="42"/>
      <c r="M347" s="42"/>
      <c r="N347" s="42">
        <v>6.81</v>
      </c>
      <c r="O347" s="42">
        <v>6.81</v>
      </c>
      <c r="P347" s="42">
        <v>6.81</v>
      </c>
      <c r="Q347" s="42">
        <f t="shared" si="102"/>
        <v>0</v>
      </c>
      <c r="R347" s="42">
        <f t="shared" si="102"/>
        <v>6.81</v>
      </c>
      <c r="S347" s="69">
        <f t="shared" si="100"/>
        <v>1.3620000000000001</v>
      </c>
      <c r="T347" s="70">
        <f t="shared" si="101"/>
        <v>8.1720000000000006</v>
      </c>
      <c r="U347" s="45">
        <v>9.4</v>
      </c>
    </row>
    <row r="348" spans="1:21" ht="26.25" customHeight="1" thickBot="1" x14ac:dyDescent="0.3">
      <c r="A348" s="74" t="s">
        <v>641</v>
      </c>
      <c r="B348" s="40"/>
      <c r="C348" s="68"/>
      <c r="D348" s="58" t="s">
        <v>642</v>
      </c>
      <c r="E348" s="59"/>
      <c r="F348" s="59"/>
      <c r="G348" s="42">
        <v>10.65</v>
      </c>
      <c r="H348" s="42">
        <v>10.65</v>
      </c>
      <c r="I348" s="42"/>
      <c r="J348" s="42"/>
      <c r="K348" s="42"/>
      <c r="L348" s="42"/>
      <c r="M348" s="42"/>
      <c r="N348" s="42">
        <v>10.65</v>
      </c>
      <c r="O348" s="42">
        <v>10.65</v>
      </c>
      <c r="P348" s="42">
        <v>10.65</v>
      </c>
      <c r="Q348" s="42">
        <f t="shared" si="102"/>
        <v>0</v>
      </c>
      <c r="R348" s="42">
        <f t="shared" si="102"/>
        <v>10.65</v>
      </c>
      <c r="S348" s="69">
        <f t="shared" si="100"/>
        <v>2.1300000000000003</v>
      </c>
      <c r="T348" s="70">
        <f t="shared" si="101"/>
        <v>12.780000000000001</v>
      </c>
      <c r="U348" s="45">
        <v>14.7</v>
      </c>
    </row>
    <row r="349" spans="1:21" ht="26.25" customHeight="1" thickBot="1" x14ac:dyDescent="0.3">
      <c r="A349" s="74" t="s">
        <v>643</v>
      </c>
      <c r="B349" s="40"/>
      <c r="C349" s="68"/>
      <c r="D349" s="58" t="s">
        <v>644</v>
      </c>
      <c r="E349" s="59"/>
      <c r="F349" s="59"/>
      <c r="G349" s="42">
        <v>7.89</v>
      </c>
      <c r="H349" s="42">
        <v>7.89</v>
      </c>
      <c r="I349" s="42"/>
      <c r="J349" s="42"/>
      <c r="K349" s="42"/>
      <c r="L349" s="42"/>
      <c r="M349" s="42"/>
      <c r="N349" s="42">
        <v>7.89</v>
      </c>
      <c r="O349" s="42">
        <v>7.89</v>
      </c>
      <c r="P349" s="42">
        <v>7.89</v>
      </c>
      <c r="Q349" s="42">
        <f t="shared" si="102"/>
        <v>0</v>
      </c>
      <c r="R349" s="42">
        <f t="shared" si="102"/>
        <v>7.89</v>
      </c>
      <c r="S349" s="69">
        <f t="shared" si="100"/>
        <v>1.5780000000000001</v>
      </c>
      <c r="T349" s="70">
        <f t="shared" si="101"/>
        <v>9.468</v>
      </c>
      <c r="U349" s="45">
        <v>10.89</v>
      </c>
    </row>
    <row r="350" spans="1:21" ht="14.25" customHeight="1" thickBot="1" x14ac:dyDescent="0.3">
      <c r="A350" s="74"/>
      <c r="B350" s="40"/>
      <c r="C350" s="68"/>
      <c r="D350" s="58"/>
      <c r="E350" s="59"/>
      <c r="F350" s="59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69"/>
      <c r="T350" s="70"/>
      <c r="U350" s="45">
        <v>0</v>
      </c>
    </row>
    <row r="351" spans="1:21" ht="26.25" customHeight="1" thickBot="1" x14ac:dyDescent="0.3">
      <c r="A351" s="74" t="s">
        <v>645</v>
      </c>
      <c r="B351" s="40"/>
      <c r="C351" s="39"/>
      <c r="D351" s="40" t="s">
        <v>646</v>
      </c>
      <c r="E351" s="41"/>
      <c r="F351" s="41"/>
      <c r="G351" s="42">
        <v>3.47</v>
      </c>
      <c r="H351" s="42">
        <v>3.47</v>
      </c>
      <c r="I351" s="42"/>
      <c r="J351" s="42"/>
      <c r="K351" s="42"/>
      <c r="L351" s="42"/>
      <c r="M351" s="42"/>
      <c r="N351" s="42">
        <v>3.47</v>
      </c>
      <c r="O351" s="42">
        <v>3.47</v>
      </c>
      <c r="P351" s="42">
        <v>3.47</v>
      </c>
      <c r="Q351" s="42">
        <f t="shared" ref="Q351:R353" si="103">ROUND(F351*1,2)</f>
        <v>0</v>
      </c>
      <c r="R351" s="42">
        <f t="shared" si="103"/>
        <v>3.47</v>
      </c>
      <c r="S351" s="64">
        <f>R351*20%</f>
        <v>0.69400000000000006</v>
      </c>
      <c r="T351" s="65">
        <f>R351+S351</f>
        <v>4.1640000000000006</v>
      </c>
      <c r="U351" s="45">
        <v>4.79</v>
      </c>
    </row>
    <row r="352" spans="1:21" ht="26.25" customHeight="1" thickBot="1" x14ac:dyDescent="0.3">
      <c r="A352" s="74" t="s">
        <v>647</v>
      </c>
      <c r="B352" s="40"/>
      <c r="C352" s="39"/>
      <c r="D352" s="40" t="s">
        <v>648</v>
      </c>
      <c r="E352" s="41"/>
      <c r="F352" s="41"/>
      <c r="G352" s="42">
        <v>3.8</v>
      </c>
      <c r="H352" s="42">
        <v>3.8</v>
      </c>
      <c r="I352" s="42"/>
      <c r="J352" s="42"/>
      <c r="K352" s="42"/>
      <c r="L352" s="42"/>
      <c r="M352" s="42"/>
      <c r="N352" s="42">
        <v>3.8</v>
      </c>
      <c r="O352" s="42">
        <v>3.8</v>
      </c>
      <c r="P352" s="42">
        <v>3.8</v>
      </c>
      <c r="Q352" s="42">
        <f t="shared" si="103"/>
        <v>0</v>
      </c>
      <c r="R352" s="42">
        <f t="shared" si="103"/>
        <v>3.8</v>
      </c>
      <c r="S352" s="64">
        <f>R352*20%</f>
        <v>0.76</v>
      </c>
      <c r="T352" s="65">
        <f>R352+S352</f>
        <v>4.5599999999999996</v>
      </c>
      <c r="U352" s="45">
        <v>5.24</v>
      </c>
    </row>
    <row r="353" spans="1:21" ht="26.25" customHeight="1" thickBot="1" x14ac:dyDescent="0.3">
      <c r="A353" s="74" t="s">
        <v>649</v>
      </c>
      <c r="B353" s="40"/>
      <c r="C353" s="58"/>
      <c r="D353" s="58" t="s">
        <v>650</v>
      </c>
      <c r="E353" s="47"/>
      <c r="F353" s="59"/>
      <c r="G353" s="42">
        <v>0.47</v>
      </c>
      <c r="H353" s="42">
        <v>0.47</v>
      </c>
      <c r="I353" s="42"/>
      <c r="J353" s="42"/>
      <c r="K353" s="42"/>
      <c r="L353" s="42"/>
      <c r="M353" s="42"/>
      <c r="N353" s="42">
        <v>0.47</v>
      </c>
      <c r="O353" s="42">
        <v>0.47</v>
      </c>
      <c r="P353" s="42">
        <v>0.47</v>
      </c>
      <c r="Q353" s="42">
        <f t="shared" si="103"/>
        <v>0</v>
      </c>
      <c r="R353" s="42">
        <f t="shared" si="103"/>
        <v>0.47</v>
      </c>
      <c r="S353" s="64">
        <f>R353*20%</f>
        <v>9.4E-2</v>
      </c>
      <c r="T353" s="65">
        <f>R353+S353</f>
        <v>0.56399999999999995</v>
      </c>
      <c r="U353" s="45">
        <v>0.65</v>
      </c>
    </row>
    <row r="354" spans="1:21" ht="16.5" customHeight="1" thickBot="1" x14ac:dyDescent="0.3">
      <c r="A354" s="74"/>
      <c r="B354" s="40"/>
      <c r="C354" s="58"/>
      <c r="D354" s="58"/>
      <c r="E354" s="47"/>
      <c r="F354" s="59"/>
      <c r="G354" s="42">
        <v>0</v>
      </c>
      <c r="H354" s="42">
        <v>0</v>
      </c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64"/>
      <c r="T354" s="65"/>
      <c r="U354" s="45">
        <v>0</v>
      </c>
    </row>
    <row r="355" spans="1:21" ht="26.25" customHeight="1" thickBot="1" x14ac:dyDescent="0.3">
      <c r="A355" s="63" t="s">
        <v>651</v>
      </c>
      <c r="B355" s="38"/>
      <c r="C355" s="51"/>
      <c r="D355" s="72" t="s">
        <v>652</v>
      </c>
      <c r="E355" s="53"/>
      <c r="F355" s="54"/>
      <c r="G355" s="42"/>
      <c r="H355" s="42"/>
      <c r="I355" s="42"/>
      <c r="J355" s="42"/>
      <c r="K355" s="42"/>
      <c r="L355" s="42"/>
      <c r="M355" s="42"/>
      <c r="N355" s="42">
        <v>2.1800000000000002</v>
      </c>
      <c r="O355" s="42">
        <v>2.1800000000000002</v>
      </c>
      <c r="P355" s="42">
        <v>2.1800000000000002</v>
      </c>
      <c r="Q355" s="42">
        <v>2.1800000000000002</v>
      </c>
      <c r="R355" s="42">
        <v>2.1800000000000002</v>
      </c>
      <c r="S355" s="64">
        <f>R355*20%</f>
        <v>0.43600000000000005</v>
      </c>
      <c r="T355" s="65">
        <f>R355+S355</f>
        <v>2.6160000000000001</v>
      </c>
      <c r="U355" s="45">
        <v>3.01</v>
      </c>
    </row>
    <row r="356" spans="1:21" ht="57" customHeight="1" thickBot="1" x14ac:dyDescent="0.3">
      <c r="A356" s="63" t="s">
        <v>653</v>
      </c>
      <c r="B356" s="38" t="s">
        <v>654</v>
      </c>
      <c r="C356" s="51"/>
      <c r="D356" s="72" t="s">
        <v>655</v>
      </c>
      <c r="E356" s="53"/>
      <c r="F356" s="54"/>
      <c r="G356" s="42">
        <v>2.66</v>
      </c>
      <c r="H356" s="42">
        <v>2.66</v>
      </c>
      <c r="I356" s="42"/>
      <c r="J356" s="42"/>
      <c r="K356" s="42"/>
      <c r="L356" s="42"/>
      <c r="M356" s="42"/>
      <c r="N356" s="42">
        <v>2.66</v>
      </c>
      <c r="O356" s="42">
        <v>2.66</v>
      </c>
      <c r="P356" s="42">
        <v>2.66</v>
      </c>
      <c r="Q356" s="42">
        <f t="shared" ref="Q356:R358" si="104">ROUND(F356*1,2)</f>
        <v>0</v>
      </c>
      <c r="R356" s="42">
        <f t="shared" si="104"/>
        <v>2.66</v>
      </c>
      <c r="S356" s="64">
        <f>R356*20%</f>
        <v>0.53200000000000003</v>
      </c>
      <c r="T356" s="65">
        <f>R356+S356</f>
        <v>3.1920000000000002</v>
      </c>
      <c r="U356" s="45">
        <v>3.67</v>
      </c>
    </row>
    <row r="357" spans="1:21" ht="30.75" customHeight="1" thickBot="1" x14ac:dyDescent="0.3">
      <c r="A357" s="63" t="s">
        <v>656</v>
      </c>
      <c r="B357" s="38" t="s">
        <v>657</v>
      </c>
      <c r="C357" s="51"/>
      <c r="D357" s="66"/>
      <c r="E357" s="53"/>
      <c r="F357" s="54"/>
      <c r="G357" s="42">
        <v>3.47</v>
      </c>
      <c r="H357" s="42">
        <v>3.47</v>
      </c>
      <c r="I357" s="42"/>
      <c r="J357" s="42"/>
      <c r="K357" s="42"/>
      <c r="L357" s="42"/>
      <c r="M357" s="42"/>
      <c r="N357" s="42">
        <v>3.47</v>
      </c>
      <c r="O357" s="42">
        <v>3.47</v>
      </c>
      <c r="P357" s="42">
        <v>3.47</v>
      </c>
      <c r="Q357" s="42">
        <f t="shared" si="104"/>
        <v>0</v>
      </c>
      <c r="R357" s="42">
        <f t="shared" si="104"/>
        <v>3.47</v>
      </c>
      <c r="S357" s="64">
        <f>R357*20%</f>
        <v>0.69400000000000006</v>
      </c>
      <c r="T357" s="65">
        <f>R357+S357</f>
        <v>4.1640000000000006</v>
      </c>
      <c r="U357" s="45">
        <v>4.79</v>
      </c>
    </row>
    <row r="358" spans="1:21" ht="45.75" customHeight="1" thickBot="1" x14ac:dyDescent="0.3">
      <c r="A358" s="63" t="s">
        <v>658</v>
      </c>
      <c r="B358" s="38" t="s">
        <v>659</v>
      </c>
      <c r="C358" s="51"/>
      <c r="D358" s="72" t="s">
        <v>660</v>
      </c>
      <c r="E358" s="53"/>
      <c r="F358" s="54"/>
      <c r="G358" s="42">
        <v>3.99</v>
      </c>
      <c r="H358" s="42">
        <v>3.99</v>
      </c>
      <c r="I358" s="42"/>
      <c r="J358" s="42"/>
      <c r="K358" s="42"/>
      <c r="L358" s="42"/>
      <c r="M358" s="42"/>
      <c r="N358" s="42">
        <v>3.99</v>
      </c>
      <c r="O358" s="42">
        <v>3.99</v>
      </c>
      <c r="P358" s="42">
        <v>3.99</v>
      </c>
      <c r="Q358" s="42">
        <f t="shared" si="104"/>
        <v>0</v>
      </c>
      <c r="R358" s="42">
        <f t="shared" si="104"/>
        <v>3.99</v>
      </c>
      <c r="S358" s="64">
        <f>R358*20%</f>
        <v>0.79800000000000004</v>
      </c>
      <c r="T358" s="65">
        <f>R358+S358</f>
        <v>4.7880000000000003</v>
      </c>
      <c r="U358" s="45">
        <v>5.51</v>
      </c>
    </row>
    <row r="359" spans="1:21" ht="38.25" customHeight="1" thickBot="1" x14ac:dyDescent="0.3">
      <c r="A359" s="63" t="s">
        <v>661</v>
      </c>
      <c r="B359" s="38" t="s">
        <v>662</v>
      </c>
      <c r="C359" s="51"/>
      <c r="D359" s="66"/>
      <c r="E359" s="53"/>
      <c r="F359" s="54"/>
      <c r="G359" s="42">
        <v>6.6</v>
      </c>
      <c r="H359" s="42">
        <v>6.6</v>
      </c>
      <c r="I359" s="42"/>
      <c r="J359" s="42"/>
      <c r="K359" s="42"/>
      <c r="L359" s="42"/>
      <c r="M359" s="42"/>
      <c r="N359" s="42">
        <v>8.0500000000000007</v>
      </c>
      <c r="O359" s="42">
        <v>8.0500000000000007</v>
      </c>
      <c r="P359" s="42">
        <v>8.0500000000000007</v>
      </c>
      <c r="Q359" s="42">
        <v>8.0500000000000007</v>
      </c>
      <c r="R359" s="42">
        <v>8.0500000000000007</v>
      </c>
      <c r="S359" s="64">
        <f>R359*20%</f>
        <v>1.6100000000000003</v>
      </c>
      <c r="T359" s="65">
        <f>R359+S359</f>
        <v>9.66</v>
      </c>
      <c r="U359" s="45">
        <v>11.11</v>
      </c>
    </row>
    <row r="360" spans="1:21" ht="9" customHeight="1" thickBot="1" x14ac:dyDescent="0.3">
      <c r="A360" s="74"/>
      <c r="B360" s="40"/>
      <c r="C360" s="58"/>
      <c r="D360" s="58"/>
      <c r="E360" s="47"/>
      <c r="F360" s="59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64"/>
      <c r="T360" s="65"/>
      <c r="U360" s="45">
        <v>0</v>
      </c>
    </row>
    <row r="361" spans="1:21" ht="26.25" customHeight="1" thickBot="1" x14ac:dyDescent="0.3">
      <c r="A361" s="74" t="s">
        <v>663</v>
      </c>
      <c r="B361" s="40"/>
      <c r="C361" s="58"/>
      <c r="D361" s="58" t="s">
        <v>664</v>
      </c>
      <c r="E361" s="47"/>
      <c r="F361" s="59"/>
      <c r="G361" s="42">
        <v>0.1</v>
      </c>
      <c r="H361" s="42">
        <v>0.1</v>
      </c>
      <c r="I361" s="42"/>
      <c r="J361" s="42"/>
      <c r="K361" s="42"/>
      <c r="L361" s="42"/>
      <c r="M361" s="42"/>
      <c r="N361" s="42">
        <v>0.1</v>
      </c>
      <c r="O361" s="42">
        <v>0.1</v>
      </c>
      <c r="P361" s="42">
        <v>0.1</v>
      </c>
      <c r="Q361" s="42">
        <f t="shared" ref="Q361:R369" si="105">ROUND(F361*1,2)</f>
        <v>0</v>
      </c>
      <c r="R361" s="42">
        <f t="shared" si="105"/>
        <v>0.1</v>
      </c>
      <c r="S361" s="64">
        <f t="shared" ref="S361:S394" si="106">R361*20%</f>
        <v>2.0000000000000004E-2</v>
      </c>
      <c r="T361" s="65">
        <f t="shared" ref="T361:T394" si="107">R361+S361</f>
        <v>0.12000000000000001</v>
      </c>
      <c r="U361" s="45">
        <v>0.14000000000000001</v>
      </c>
    </row>
    <row r="362" spans="1:21" ht="26.25" customHeight="1" thickBot="1" x14ac:dyDescent="0.3">
      <c r="A362" s="74" t="s">
        <v>665</v>
      </c>
      <c r="B362" s="40"/>
      <c r="C362" s="58"/>
      <c r="D362" s="58" t="s">
        <v>666</v>
      </c>
      <c r="E362" s="47"/>
      <c r="F362" s="59"/>
      <c r="G362" s="42">
        <v>0.11</v>
      </c>
      <c r="H362" s="42">
        <v>0.11</v>
      </c>
      <c r="I362" s="42"/>
      <c r="J362" s="42"/>
      <c r="K362" s="42"/>
      <c r="L362" s="42"/>
      <c r="M362" s="42"/>
      <c r="N362" s="42">
        <v>0.11</v>
      </c>
      <c r="O362" s="42">
        <v>0.11</v>
      </c>
      <c r="P362" s="42">
        <v>0.11</v>
      </c>
      <c r="Q362" s="42">
        <f t="shared" si="105"/>
        <v>0</v>
      </c>
      <c r="R362" s="42">
        <f t="shared" si="105"/>
        <v>0.11</v>
      </c>
      <c r="S362" s="64">
        <f t="shared" si="106"/>
        <v>2.2000000000000002E-2</v>
      </c>
      <c r="T362" s="65">
        <f t="shared" si="107"/>
        <v>0.13200000000000001</v>
      </c>
      <c r="U362" s="45">
        <v>0.15</v>
      </c>
    </row>
    <row r="363" spans="1:21" ht="26.25" customHeight="1" thickBot="1" x14ac:dyDescent="0.3">
      <c r="A363" s="74" t="s">
        <v>667</v>
      </c>
      <c r="B363" s="40"/>
      <c r="C363" s="58"/>
      <c r="D363" s="58" t="s">
        <v>668</v>
      </c>
      <c r="E363" s="47"/>
      <c r="F363" s="59"/>
      <c r="G363" s="42">
        <v>0.12</v>
      </c>
      <c r="H363" s="42">
        <v>0.12</v>
      </c>
      <c r="I363" s="42"/>
      <c r="J363" s="42"/>
      <c r="K363" s="42"/>
      <c r="L363" s="42"/>
      <c r="M363" s="42"/>
      <c r="N363" s="42">
        <v>0.12</v>
      </c>
      <c r="O363" s="42">
        <v>0.12</v>
      </c>
      <c r="P363" s="42">
        <v>0.12</v>
      </c>
      <c r="Q363" s="42">
        <f t="shared" si="105"/>
        <v>0</v>
      </c>
      <c r="R363" s="42">
        <f t="shared" si="105"/>
        <v>0.12</v>
      </c>
      <c r="S363" s="64">
        <f t="shared" si="106"/>
        <v>2.4E-2</v>
      </c>
      <c r="T363" s="65">
        <f t="shared" si="107"/>
        <v>0.14399999999999999</v>
      </c>
      <c r="U363" s="45">
        <v>0.17</v>
      </c>
    </row>
    <row r="364" spans="1:21" ht="26.25" customHeight="1" thickBot="1" x14ac:dyDescent="0.3">
      <c r="A364" s="74" t="s">
        <v>669</v>
      </c>
      <c r="B364" s="40"/>
      <c r="C364" s="58"/>
      <c r="D364" s="58" t="s">
        <v>670</v>
      </c>
      <c r="E364" s="47"/>
      <c r="F364" s="59"/>
      <c r="G364" s="42">
        <v>0.5</v>
      </c>
      <c r="H364" s="42">
        <v>0.5</v>
      </c>
      <c r="I364" s="42"/>
      <c r="J364" s="42"/>
      <c r="K364" s="42"/>
      <c r="L364" s="42"/>
      <c r="M364" s="42"/>
      <c r="N364" s="42">
        <v>0.5</v>
      </c>
      <c r="O364" s="42">
        <v>0.5</v>
      </c>
      <c r="P364" s="42">
        <v>0.5</v>
      </c>
      <c r="Q364" s="42">
        <f t="shared" si="105"/>
        <v>0</v>
      </c>
      <c r="R364" s="42">
        <f t="shared" si="105"/>
        <v>0.5</v>
      </c>
      <c r="S364" s="64">
        <f t="shared" si="106"/>
        <v>0.1</v>
      </c>
      <c r="T364" s="65">
        <f t="shared" si="107"/>
        <v>0.6</v>
      </c>
      <c r="U364" s="45">
        <v>0.69</v>
      </c>
    </row>
    <row r="365" spans="1:21" ht="26.25" customHeight="1" thickBot="1" x14ac:dyDescent="0.3">
      <c r="A365" s="74" t="s">
        <v>671</v>
      </c>
      <c r="B365" s="40"/>
      <c r="C365" s="58"/>
      <c r="D365" s="58" t="s">
        <v>672</v>
      </c>
      <c r="E365" s="47"/>
      <c r="F365" s="59"/>
      <c r="G365" s="42">
        <v>0.57999999999999996</v>
      </c>
      <c r="H365" s="42">
        <v>0.57999999999999996</v>
      </c>
      <c r="I365" s="42"/>
      <c r="J365" s="42"/>
      <c r="K365" s="42"/>
      <c r="L365" s="42"/>
      <c r="M365" s="42"/>
      <c r="N365" s="42">
        <v>0.57999999999999996</v>
      </c>
      <c r="O365" s="42">
        <v>0.57999999999999996</v>
      </c>
      <c r="P365" s="42">
        <v>0.57999999999999996</v>
      </c>
      <c r="Q365" s="42">
        <f t="shared" si="105"/>
        <v>0</v>
      </c>
      <c r="R365" s="42">
        <f t="shared" si="105"/>
        <v>0.57999999999999996</v>
      </c>
      <c r="S365" s="64">
        <f t="shared" si="106"/>
        <v>0.11599999999999999</v>
      </c>
      <c r="T365" s="65">
        <f t="shared" si="107"/>
        <v>0.69599999999999995</v>
      </c>
      <c r="U365" s="45">
        <v>0.8</v>
      </c>
    </row>
    <row r="366" spans="1:21" ht="26.25" customHeight="1" thickBot="1" x14ac:dyDescent="0.3">
      <c r="A366" s="74" t="s">
        <v>673</v>
      </c>
      <c r="B366" s="40"/>
      <c r="C366" s="58"/>
      <c r="D366" s="58" t="s">
        <v>674</v>
      </c>
      <c r="E366" s="47"/>
      <c r="F366" s="59"/>
      <c r="G366" s="42">
        <v>0.85</v>
      </c>
      <c r="H366" s="42">
        <v>0.85</v>
      </c>
      <c r="I366" s="42"/>
      <c r="J366" s="42"/>
      <c r="K366" s="42"/>
      <c r="L366" s="42"/>
      <c r="M366" s="42"/>
      <c r="N366" s="42">
        <v>0.85</v>
      </c>
      <c r="O366" s="42">
        <v>0.85</v>
      </c>
      <c r="P366" s="42">
        <v>0.85</v>
      </c>
      <c r="Q366" s="42">
        <f t="shared" si="105"/>
        <v>0</v>
      </c>
      <c r="R366" s="42">
        <f t="shared" si="105"/>
        <v>0.85</v>
      </c>
      <c r="S366" s="64">
        <f t="shared" si="106"/>
        <v>0.17</v>
      </c>
      <c r="T366" s="65">
        <f t="shared" si="107"/>
        <v>1.02</v>
      </c>
      <c r="U366" s="45">
        <v>1.17</v>
      </c>
    </row>
    <row r="367" spans="1:21" ht="26.25" customHeight="1" thickBot="1" x14ac:dyDescent="0.3">
      <c r="A367" s="74" t="s">
        <v>675</v>
      </c>
      <c r="B367" s="40"/>
      <c r="C367" s="58"/>
      <c r="D367" s="58" t="s">
        <v>676</v>
      </c>
      <c r="E367" s="47"/>
      <c r="F367" s="59"/>
      <c r="G367" s="42">
        <v>0.97</v>
      </c>
      <c r="H367" s="42">
        <v>0.97</v>
      </c>
      <c r="I367" s="42"/>
      <c r="J367" s="42"/>
      <c r="K367" s="42"/>
      <c r="L367" s="42"/>
      <c r="M367" s="42"/>
      <c r="N367" s="42">
        <v>0.97</v>
      </c>
      <c r="O367" s="42">
        <v>0.97</v>
      </c>
      <c r="P367" s="42">
        <v>0.97</v>
      </c>
      <c r="Q367" s="42">
        <f t="shared" si="105"/>
        <v>0</v>
      </c>
      <c r="R367" s="42">
        <f t="shared" si="105"/>
        <v>0.97</v>
      </c>
      <c r="S367" s="64">
        <f t="shared" si="106"/>
        <v>0.19400000000000001</v>
      </c>
      <c r="T367" s="65">
        <f t="shared" si="107"/>
        <v>1.1639999999999999</v>
      </c>
      <c r="U367" s="45">
        <v>1.34</v>
      </c>
    </row>
    <row r="368" spans="1:21" ht="35.25" customHeight="1" thickBot="1" x14ac:dyDescent="0.3">
      <c r="A368" s="63" t="s">
        <v>677</v>
      </c>
      <c r="B368" s="40"/>
      <c r="C368" s="39"/>
      <c r="D368" s="72" t="s">
        <v>678</v>
      </c>
      <c r="E368" s="41"/>
      <c r="F368" s="41"/>
      <c r="G368" s="42">
        <v>1.72</v>
      </c>
      <c r="H368" s="42">
        <v>1.72</v>
      </c>
      <c r="I368" s="42"/>
      <c r="J368" s="42"/>
      <c r="K368" s="42"/>
      <c r="L368" s="42"/>
      <c r="M368" s="42"/>
      <c r="N368" s="42">
        <v>1.72</v>
      </c>
      <c r="O368" s="42">
        <v>1.72</v>
      </c>
      <c r="P368" s="42">
        <v>1.72</v>
      </c>
      <c r="Q368" s="42">
        <f t="shared" si="105"/>
        <v>0</v>
      </c>
      <c r="R368" s="42">
        <f t="shared" si="105"/>
        <v>1.72</v>
      </c>
      <c r="S368" s="64">
        <f t="shared" si="106"/>
        <v>0.34400000000000003</v>
      </c>
      <c r="T368" s="91">
        <f t="shared" si="107"/>
        <v>2.0640000000000001</v>
      </c>
      <c r="U368" s="45">
        <v>2.37</v>
      </c>
    </row>
    <row r="369" spans="1:21" ht="26.25" customHeight="1" thickBot="1" x14ac:dyDescent="0.3">
      <c r="A369" s="74" t="s">
        <v>679</v>
      </c>
      <c r="B369" s="40"/>
      <c r="C369" s="58"/>
      <c r="D369" s="59" t="s">
        <v>680</v>
      </c>
      <c r="E369" s="47"/>
      <c r="F369" s="59"/>
      <c r="G369" s="42">
        <v>0.18</v>
      </c>
      <c r="H369" s="42">
        <v>0.18</v>
      </c>
      <c r="I369" s="42"/>
      <c r="J369" s="42"/>
      <c r="K369" s="42"/>
      <c r="L369" s="42"/>
      <c r="M369" s="42"/>
      <c r="N369" s="42">
        <v>0.18</v>
      </c>
      <c r="O369" s="42">
        <v>0.18</v>
      </c>
      <c r="P369" s="42">
        <v>0.18</v>
      </c>
      <c r="Q369" s="42">
        <f t="shared" si="105"/>
        <v>0</v>
      </c>
      <c r="R369" s="42">
        <f t="shared" si="105"/>
        <v>0.18</v>
      </c>
      <c r="S369" s="64">
        <f t="shared" si="106"/>
        <v>3.5999999999999997E-2</v>
      </c>
      <c r="T369" s="65">
        <f t="shared" si="107"/>
        <v>0.216</v>
      </c>
      <c r="U369" s="45">
        <v>0.25</v>
      </c>
    </row>
    <row r="370" spans="1:21" ht="26.25" customHeight="1" thickBot="1" x14ac:dyDescent="0.3">
      <c r="A370" s="74" t="s">
        <v>681</v>
      </c>
      <c r="B370" s="40"/>
      <c r="C370" s="58"/>
      <c r="D370" s="59" t="s">
        <v>682</v>
      </c>
      <c r="E370" s="47"/>
      <c r="F370" s="59"/>
      <c r="G370" s="42"/>
      <c r="H370" s="42"/>
      <c r="I370" s="42"/>
      <c r="J370" s="42"/>
      <c r="K370" s="42"/>
      <c r="L370" s="42"/>
      <c r="M370" s="42"/>
      <c r="N370" s="42">
        <v>0.2</v>
      </c>
      <c r="O370" s="42">
        <v>0.2</v>
      </c>
      <c r="P370" s="42">
        <v>0.2</v>
      </c>
      <c r="Q370" s="42">
        <v>0.2</v>
      </c>
      <c r="R370" s="42">
        <v>0.2</v>
      </c>
      <c r="S370" s="64">
        <f t="shared" si="106"/>
        <v>4.0000000000000008E-2</v>
      </c>
      <c r="T370" s="65">
        <f t="shared" si="107"/>
        <v>0.24000000000000002</v>
      </c>
      <c r="U370" s="45">
        <v>0.28000000000000003</v>
      </c>
    </row>
    <row r="371" spans="1:21" ht="26.25" customHeight="1" thickBot="1" x14ac:dyDescent="0.3">
      <c r="A371" s="74" t="s">
        <v>683</v>
      </c>
      <c r="B371" s="40"/>
      <c r="C371" s="58"/>
      <c r="D371" s="59" t="s">
        <v>684</v>
      </c>
      <c r="E371" s="47"/>
      <c r="F371" s="59"/>
      <c r="G371" s="42">
        <v>0.54</v>
      </c>
      <c r="H371" s="42">
        <v>0.54</v>
      </c>
      <c r="I371" s="42"/>
      <c r="J371" s="42"/>
      <c r="K371" s="42"/>
      <c r="L371" s="42"/>
      <c r="M371" s="42"/>
      <c r="N371" s="42">
        <v>0.54</v>
      </c>
      <c r="O371" s="42">
        <v>0.54</v>
      </c>
      <c r="P371" s="42">
        <v>0.54</v>
      </c>
      <c r="Q371" s="42">
        <f t="shared" ref="Q371:R378" si="108">ROUND(F371*1,2)</f>
        <v>0</v>
      </c>
      <c r="R371" s="42">
        <f t="shared" si="108"/>
        <v>0.54</v>
      </c>
      <c r="S371" s="64">
        <f t="shared" si="106"/>
        <v>0.10800000000000001</v>
      </c>
      <c r="T371" s="65">
        <f t="shared" si="107"/>
        <v>0.64800000000000002</v>
      </c>
      <c r="U371" s="45">
        <v>0.75</v>
      </c>
    </row>
    <row r="372" spans="1:21" ht="26.25" customHeight="1" thickBot="1" x14ac:dyDescent="0.3">
      <c r="A372" s="74" t="s">
        <v>685</v>
      </c>
      <c r="B372" s="40"/>
      <c r="C372" s="58"/>
      <c r="D372" s="59" t="s">
        <v>686</v>
      </c>
      <c r="E372" s="47"/>
      <c r="F372" s="59"/>
      <c r="G372" s="42">
        <v>0.15</v>
      </c>
      <c r="H372" s="42">
        <v>0.15</v>
      </c>
      <c r="I372" s="42"/>
      <c r="J372" s="42"/>
      <c r="K372" s="42"/>
      <c r="L372" s="42"/>
      <c r="M372" s="42"/>
      <c r="N372" s="42">
        <v>0.15</v>
      </c>
      <c r="O372" s="42">
        <v>0.15</v>
      </c>
      <c r="P372" s="42">
        <v>0.15</v>
      </c>
      <c r="Q372" s="42">
        <f t="shared" si="108"/>
        <v>0</v>
      </c>
      <c r="R372" s="42">
        <f t="shared" si="108"/>
        <v>0.15</v>
      </c>
      <c r="S372" s="64">
        <f t="shared" si="106"/>
        <v>0.03</v>
      </c>
      <c r="T372" s="65">
        <f t="shared" si="107"/>
        <v>0.18</v>
      </c>
      <c r="U372" s="45">
        <v>0.21</v>
      </c>
    </row>
    <row r="373" spans="1:21" ht="26.25" customHeight="1" thickBot="1" x14ac:dyDescent="0.3">
      <c r="A373" s="74" t="s">
        <v>687</v>
      </c>
      <c r="B373" s="40"/>
      <c r="C373" s="58"/>
      <c r="D373" s="59" t="s">
        <v>688</v>
      </c>
      <c r="E373" s="47"/>
      <c r="F373" s="59"/>
      <c r="G373" s="42">
        <v>0.18</v>
      </c>
      <c r="H373" s="42">
        <v>0.18</v>
      </c>
      <c r="I373" s="42"/>
      <c r="J373" s="42"/>
      <c r="K373" s="42"/>
      <c r="L373" s="42"/>
      <c r="M373" s="42"/>
      <c r="N373" s="42">
        <v>0.18</v>
      </c>
      <c r="O373" s="42">
        <v>0.18</v>
      </c>
      <c r="P373" s="42">
        <v>0.18</v>
      </c>
      <c r="Q373" s="42">
        <f t="shared" si="108"/>
        <v>0</v>
      </c>
      <c r="R373" s="42">
        <f t="shared" si="108"/>
        <v>0.18</v>
      </c>
      <c r="S373" s="64">
        <f t="shared" si="106"/>
        <v>3.5999999999999997E-2</v>
      </c>
      <c r="T373" s="65">
        <f t="shared" si="107"/>
        <v>0.216</v>
      </c>
      <c r="U373" s="45">
        <v>0.25</v>
      </c>
    </row>
    <row r="374" spans="1:21" ht="26.25" customHeight="1" thickBot="1" x14ac:dyDescent="0.3">
      <c r="A374" s="74" t="s">
        <v>689</v>
      </c>
      <c r="B374" s="40"/>
      <c r="C374" s="58"/>
      <c r="D374" s="59" t="s">
        <v>690</v>
      </c>
      <c r="E374" s="47"/>
      <c r="F374" s="59"/>
      <c r="G374" s="42">
        <v>0.48</v>
      </c>
      <c r="H374" s="42">
        <v>0.48</v>
      </c>
      <c r="I374" s="42"/>
      <c r="J374" s="42"/>
      <c r="K374" s="42"/>
      <c r="L374" s="42"/>
      <c r="M374" s="42"/>
      <c r="N374" s="42">
        <v>0.48</v>
      </c>
      <c r="O374" s="42">
        <v>0.48</v>
      </c>
      <c r="P374" s="42">
        <v>0.48</v>
      </c>
      <c r="Q374" s="42">
        <f t="shared" si="108"/>
        <v>0</v>
      </c>
      <c r="R374" s="42">
        <f t="shared" si="108"/>
        <v>0.48</v>
      </c>
      <c r="S374" s="64">
        <f t="shared" si="106"/>
        <v>9.6000000000000002E-2</v>
      </c>
      <c r="T374" s="65">
        <f t="shared" si="107"/>
        <v>0.57599999999999996</v>
      </c>
      <c r="U374" s="45">
        <v>0.66</v>
      </c>
    </row>
    <row r="375" spans="1:21" ht="26.25" customHeight="1" thickBot="1" x14ac:dyDescent="0.3">
      <c r="A375" s="74" t="s">
        <v>691</v>
      </c>
      <c r="B375" s="40"/>
      <c r="C375" s="58"/>
      <c r="D375" s="59" t="s">
        <v>692</v>
      </c>
      <c r="E375" s="47"/>
      <c r="F375" s="59"/>
      <c r="G375" s="42">
        <v>0.52</v>
      </c>
      <c r="H375" s="42">
        <v>0.52</v>
      </c>
      <c r="I375" s="42"/>
      <c r="J375" s="42"/>
      <c r="K375" s="42"/>
      <c r="L375" s="42"/>
      <c r="M375" s="42"/>
      <c r="N375" s="42">
        <v>0.52</v>
      </c>
      <c r="O375" s="42">
        <v>0.52</v>
      </c>
      <c r="P375" s="42">
        <v>0.52</v>
      </c>
      <c r="Q375" s="42">
        <f t="shared" si="108"/>
        <v>0</v>
      </c>
      <c r="R375" s="42">
        <f t="shared" si="108"/>
        <v>0.52</v>
      </c>
      <c r="S375" s="64">
        <f t="shared" si="106"/>
        <v>0.10400000000000001</v>
      </c>
      <c r="T375" s="65">
        <f t="shared" si="107"/>
        <v>0.624</v>
      </c>
      <c r="U375" s="45">
        <v>0.72</v>
      </c>
    </row>
    <row r="376" spans="1:21" ht="36.75" customHeight="1" thickBot="1" x14ac:dyDescent="0.3">
      <c r="A376" s="63" t="s">
        <v>693</v>
      </c>
      <c r="B376" s="40"/>
      <c r="C376" s="58"/>
      <c r="D376" s="59" t="s">
        <v>694</v>
      </c>
      <c r="E376" s="47"/>
      <c r="F376" s="59"/>
      <c r="G376" s="42"/>
      <c r="H376" s="42"/>
      <c r="I376" s="42"/>
      <c r="J376" s="42"/>
      <c r="K376" s="42"/>
      <c r="L376" s="42"/>
      <c r="M376" s="42"/>
      <c r="N376" s="42"/>
      <c r="O376" s="42"/>
      <c r="P376" s="42">
        <v>19.2</v>
      </c>
      <c r="Q376" s="42">
        <v>19.2</v>
      </c>
      <c r="R376" s="42">
        <v>19.2</v>
      </c>
      <c r="S376" s="64">
        <f t="shared" si="106"/>
        <v>3.84</v>
      </c>
      <c r="T376" s="65">
        <f t="shared" si="107"/>
        <v>23.04</v>
      </c>
      <c r="U376" s="45">
        <v>26.5</v>
      </c>
    </row>
    <row r="377" spans="1:21" ht="26.25" customHeight="1" thickBot="1" x14ac:dyDescent="0.3">
      <c r="A377" s="74" t="s">
        <v>695</v>
      </c>
      <c r="B377" s="40"/>
      <c r="C377" s="58"/>
      <c r="D377" s="59" t="s">
        <v>696</v>
      </c>
      <c r="E377" s="47"/>
      <c r="F377" s="59"/>
      <c r="G377" s="42">
        <v>3.42</v>
      </c>
      <c r="H377" s="42">
        <v>3.42</v>
      </c>
      <c r="I377" s="42"/>
      <c r="J377" s="42">
        <v>3.42</v>
      </c>
      <c r="K377" s="42"/>
      <c r="L377" s="42"/>
      <c r="M377" s="42"/>
      <c r="N377" s="42">
        <v>3.42</v>
      </c>
      <c r="O377" s="42">
        <v>3.42</v>
      </c>
      <c r="P377" s="42">
        <v>3.42</v>
      </c>
      <c r="Q377" s="42">
        <f t="shared" si="108"/>
        <v>0</v>
      </c>
      <c r="R377" s="42">
        <f t="shared" si="108"/>
        <v>3.42</v>
      </c>
      <c r="S377" s="64">
        <f t="shared" si="106"/>
        <v>0.68400000000000005</v>
      </c>
      <c r="T377" s="65">
        <f t="shared" si="107"/>
        <v>4.1040000000000001</v>
      </c>
      <c r="U377" s="45">
        <v>4.72</v>
      </c>
    </row>
    <row r="378" spans="1:21" ht="26.25" customHeight="1" thickBot="1" x14ac:dyDescent="0.3">
      <c r="A378" s="74" t="s">
        <v>697</v>
      </c>
      <c r="B378" s="40"/>
      <c r="C378" s="58"/>
      <c r="D378" s="59" t="s">
        <v>698</v>
      </c>
      <c r="E378" s="47"/>
      <c r="F378" s="59"/>
      <c r="G378" s="42">
        <v>5.51</v>
      </c>
      <c r="H378" s="42">
        <v>5.51</v>
      </c>
      <c r="I378" s="42"/>
      <c r="J378" s="42">
        <v>5.51</v>
      </c>
      <c r="K378" s="42"/>
      <c r="L378" s="42"/>
      <c r="M378" s="42"/>
      <c r="N378" s="42">
        <v>5.51</v>
      </c>
      <c r="O378" s="42">
        <v>5.51</v>
      </c>
      <c r="P378" s="42">
        <v>5.51</v>
      </c>
      <c r="Q378" s="42">
        <f t="shared" si="108"/>
        <v>0</v>
      </c>
      <c r="R378" s="42">
        <f t="shared" si="108"/>
        <v>5.51</v>
      </c>
      <c r="S378" s="69">
        <f>R378*20%</f>
        <v>1.1020000000000001</v>
      </c>
      <c r="T378" s="70">
        <f>R378+S378</f>
        <v>6.6120000000000001</v>
      </c>
      <c r="U378" s="45">
        <v>7.6</v>
      </c>
    </row>
    <row r="379" spans="1:21" ht="26.25" customHeight="1" thickBot="1" x14ac:dyDescent="0.3">
      <c r="A379" s="74" t="s">
        <v>699</v>
      </c>
      <c r="B379" s="40"/>
      <c r="C379" s="58"/>
      <c r="D379" s="59" t="s">
        <v>700</v>
      </c>
      <c r="E379" s="47"/>
      <c r="F379" s="59"/>
      <c r="G379" s="42">
        <v>4.49</v>
      </c>
      <c r="H379" s="42">
        <v>4.49</v>
      </c>
      <c r="I379" s="42"/>
      <c r="J379" s="42">
        <v>4.49</v>
      </c>
      <c r="K379" s="42"/>
      <c r="L379" s="42"/>
      <c r="M379" s="42"/>
      <c r="N379" s="42">
        <v>5.61</v>
      </c>
      <c r="O379" s="42">
        <v>5.61</v>
      </c>
      <c r="P379" s="42">
        <v>5.61</v>
      </c>
      <c r="Q379" s="42">
        <v>5.61</v>
      </c>
      <c r="R379" s="42">
        <v>5.61</v>
      </c>
      <c r="S379" s="64">
        <f t="shared" si="106"/>
        <v>1.1220000000000001</v>
      </c>
      <c r="T379" s="65">
        <f t="shared" si="107"/>
        <v>6.7320000000000002</v>
      </c>
      <c r="U379" s="45">
        <v>7.74</v>
      </c>
    </row>
    <row r="380" spans="1:21" ht="26.25" customHeight="1" thickBot="1" x14ac:dyDescent="0.3">
      <c r="A380" s="74" t="s">
        <v>701</v>
      </c>
      <c r="B380" s="40"/>
      <c r="C380" s="58"/>
      <c r="D380" s="59" t="s">
        <v>702</v>
      </c>
      <c r="E380" s="47"/>
      <c r="F380" s="59"/>
      <c r="G380" s="42">
        <v>5.61</v>
      </c>
      <c r="H380" s="42">
        <v>5.61</v>
      </c>
      <c r="I380" s="42"/>
      <c r="J380" s="42">
        <v>5.61</v>
      </c>
      <c r="K380" s="42"/>
      <c r="L380" s="42"/>
      <c r="M380" s="42"/>
      <c r="N380" s="42">
        <v>5.61</v>
      </c>
      <c r="O380" s="42">
        <v>5.61</v>
      </c>
      <c r="P380" s="42">
        <v>5.61</v>
      </c>
      <c r="Q380" s="42">
        <f t="shared" ref="Q380:R394" si="109">ROUND(F380*1,2)</f>
        <v>0</v>
      </c>
      <c r="R380" s="42">
        <f t="shared" si="109"/>
        <v>5.61</v>
      </c>
      <c r="S380" s="64">
        <f t="shared" si="106"/>
        <v>1.1220000000000001</v>
      </c>
      <c r="T380" s="65">
        <f t="shared" si="107"/>
        <v>6.7320000000000002</v>
      </c>
      <c r="U380" s="45">
        <v>7.74</v>
      </c>
    </row>
    <row r="381" spans="1:21" ht="41.25" customHeight="1" thickBot="1" x14ac:dyDescent="0.3">
      <c r="A381" s="63" t="s">
        <v>703</v>
      </c>
      <c r="B381" s="40"/>
      <c r="C381" s="58"/>
      <c r="D381" s="59" t="s">
        <v>704</v>
      </c>
      <c r="E381" s="47"/>
      <c r="F381" s="59"/>
      <c r="G381" s="42">
        <v>6.53</v>
      </c>
      <c r="H381" s="42">
        <v>6.53</v>
      </c>
      <c r="I381" s="42"/>
      <c r="J381" s="42">
        <v>6.53</v>
      </c>
      <c r="K381" s="42"/>
      <c r="L381" s="42"/>
      <c r="M381" s="42"/>
      <c r="N381" s="42">
        <v>6.53</v>
      </c>
      <c r="O381" s="42">
        <v>6.53</v>
      </c>
      <c r="P381" s="42">
        <v>6.53</v>
      </c>
      <c r="Q381" s="42">
        <f t="shared" si="109"/>
        <v>0</v>
      </c>
      <c r="R381" s="42">
        <f t="shared" si="109"/>
        <v>6.53</v>
      </c>
      <c r="S381" s="64">
        <f t="shared" si="106"/>
        <v>1.306</v>
      </c>
      <c r="T381" s="65">
        <f t="shared" si="107"/>
        <v>7.8360000000000003</v>
      </c>
      <c r="U381" s="45">
        <v>9.01</v>
      </c>
    </row>
    <row r="382" spans="1:21" ht="38.25" customHeight="1" thickBot="1" x14ac:dyDescent="0.3">
      <c r="A382" s="63" t="s">
        <v>705</v>
      </c>
      <c r="B382" s="40"/>
      <c r="C382" s="58"/>
      <c r="D382" s="59" t="s">
        <v>706</v>
      </c>
      <c r="E382" s="47"/>
      <c r="F382" s="59"/>
      <c r="G382" s="42">
        <v>6.56</v>
      </c>
      <c r="H382" s="42">
        <v>6.56</v>
      </c>
      <c r="I382" s="42"/>
      <c r="J382" s="42">
        <v>6.56</v>
      </c>
      <c r="K382" s="42"/>
      <c r="L382" s="42"/>
      <c r="M382" s="42"/>
      <c r="N382" s="42">
        <v>6.56</v>
      </c>
      <c r="O382" s="42">
        <v>6.56</v>
      </c>
      <c r="P382" s="42">
        <v>6.56</v>
      </c>
      <c r="Q382" s="42">
        <f t="shared" si="109"/>
        <v>0</v>
      </c>
      <c r="R382" s="42">
        <f t="shared" si="109"/>
        <v>6.56</v>
      </c>
      <c r="S382" s="64">
        <f t="shared" si="106"/>
        <v>1.3120000000000001</v>
      </c>
      <c r="T382" s="65">
        <f t="shared" si="107"/>
        <v>7.8719999999999999</v>
      </c>
      <c r="U382" s="45">
        <v>9.0500000000000007</v>
      </c>
    </row>
    <row r="383" spans="1:21" ht="26.25" customHeight="1" thickBot="1" x14ac:dyDescent="0.3">
      <c r="A383" s="74" t="s">
        <v>707</v>
      </c>
      <c r="B383" s="40"/>
      <c r="C383" s="58"/>
      <c r="D383" s="59" t="s">
        <v>708</v>
      </c>
      <c r="E383" s="47"/>
      <c r="F383" s="59"/>
      <c r="G383" s="42">
        <v>7.25</v>
      </c>
      <c r="H383" s="42">
        <v>7.25</v>
      </c>
      <c r="I383" s="42"/>
      <c r="J383" s="42">
        <v>7.25</v>
      </c>
      <c r="K383" s="42"/>
      <c r="L383" s="42"/>
      <c r="M383" s="42"/>
      <c r="N383" s="42">
        <v>7.25</v>
      </c>
      <c r="O383" s="42">
        <v>7.25</v>
      </c>
      <c r="P383" s="42">
        <v>7.25</v>
      </c>
      <c r="Q383" s="42">
        <f t="shared" si="109"/>
        <v>0</v>
      </c>
      <c r="R383" s="42">
        <f t="shared" si="109"/>
        <v>7.25</v>
      </c>
      <c r="S383" s="64">
        <f t="shared" si="106"/>
        <v>1.4500000000000002</v>
      </c>
      <c r="T383" s="65">
        <f t="shared" si="107"/>
        <v>8.6999999999999993</v>
      </c>
      <c r="U383" s="45">
        <v>10.01</v>
      </c>
    </row>
    <row r="384" spans="1:21" ht="39" customHeight="1" thickBot="1" x14ac:dyDescent="0.3">
      <c r="A384" s="63" t="s">
        <v>709</v>
      </c>
      <c r="B384" s="40" t="s">
        <v>710</v>
      </c>
      <c r="C384" s="58"/>
      <c r="D384" s="59" t="s">
        <v>704</v>
      </c>
      <c r="E384" s="47"/>
      <c r="F384" s="59"/>
      <c r="G384" s="42">
        <v>13.06</v>
      </c>
      <c r="H384" s="42">
        <v>13.06</v>
      </c>
      <c r="I384" s="42"/>
      <c r="J384" s="42"/>
      <c r="K384" s="42"/>
      <c r="L384" s="42"/>
      <c r="M384" s="42"/>
      <c r="N384" s="42">
        <v>13.06</v>
      </c>
      <c r="O384" s="42">
        <v>13.06</v>
      </c>
      <c r="P384" s="42">
        <v>13.06</v>
      </c>
      <c r="Q384" s="42">
        <f t="shared" si="109"/>
        <v>0</v>
      </c>
      <c r="R384" s="42">
        <f t="shared" si="109"/>
        <v>13.06</v>
      </c>
      <c r="S384" s="64">
        <f t="shared" si="106"/>
        <v>2.6120000000000001</v>
      </c>
      <c r="T384" s="65">
        <f t="shared" si="107"/>
        <v>15.672000000000001</v>
      </c>
      <c r="U384" s="45">
        <v>18.02</v>
      </c>
    </row>
    <row r="385" spans="1:21" ht="26.25" customHeight="1" thickBot="1" x14ac:dyDescent="0.3">
      <c r="A385" s="74" t="s">
        <v>711</v>
      </c>
      <c r="B385" s="40" t="s">
        <v>712</v>
      </c>
      <c r="C385" s="58"/>
      <c r="D385" s="59"/>
      <c r="E385" s="47"/>
      <c r="F385" s="59"/>
      <c r="G385" s="42">
        <v>8.98</v>
      </c>
      <c r="H385" s="42">
        <v>8.98</v>
      </c>
      <c r="I385" s="42"/>
      <c r="J385" s="42"/>
      <c r="K385" s="42"/>
      <c r="L385" s="42"/>
      <c r="M385" s="42"/>
      <c r="N385" s="42">
        <v>8.98</v>
      </c>
      <c r="O385" s="42">
        <v>8.98</v>
      </c>
      <c r="P385" s="42">
        <v>8.98</v>
      </c>
      <c r="Q385" s="42">
        <f t="shared" si="109"/>
        <v>0</v>
      </c>
      <c r="R385" s="42">
        <f t="shared" si="109"/>
        <v>8.98</v>
      </c>
      <c r="S385" s="64">
        <f t="shared" si="106"/>
        <v>1.7960000000000003</v>
      </c>
      <c r="T385" s="65">
        <f t="shared" si="107"/>
        <v>10.776</v>
      </c>
      <c r="U385" s="45">
        <v>12.39</v>
      </c>
    </row>
    <row r="386" spans="1:21" ht="37.5" customHeight="1" thickBot="1" x14ac:dyDescent="0.3">
      <c r="A386" s="63" t="s">
        <v>713</v>
      </c>
      <c r="B386" s="40" t="s">
        <v>714</v>
      </c>
      <c r="C386" s="58"/>
      <c r="D386" s="59"/>
      <c r="E386" s="47"/>
      <c r="F386" s="59"/>
      <c r="G386" s="42">
        <v>11.02</v>
      </c>
      <c r="H386" s="42">
        <v>11.02</v>
      </c>
      <c r="I386" s="42"/>
      <c r="J386" s="42"/>
      <c r="K386" s="42"/>
      <c r="L386" s="42"/>
      <c r="M386" s="42"/>
      <c r="N386" s="42">
        <v>11.02</v>
      </c>
      <c r="O386" s="42">
        <v>11.02</v>
      </c>
      <c r="P386" s="42">
        <v>11.02</v>
      </c>
      <c r="Q386" s="42">
        <f t="shared" si="109"/>
        <v>0</v>
      </c>
      <c r="R386" s="42">
        <f t="shared" si="109"/>
        <v>11.02</v>
      </c>
      <c r="S386" s="64">
        <f t="shared" si="106"/>
        <v>2.2040000000000002</v>
      </c>
      <c r="T386" s="65">
        <f t="shared" si="107"/>
        <v>13.224</v>
      </c>
      <c r="U386" s="45">
        <v>15.21</v>
      </c>
    </row>
    <row r="387" spans="1:21" ht="37.5" customHeight="1" thickBot="1" x14ac:dyDescent="0.3">
      <c r="A387" s="46" t="s">
        <v>715</v>
      </c>
      <c r="B387" s="38" t="s">
        <v>716</v>
      </c>
      <c r="C387" s="51"/>
      <c r="D387" s="54"/>
      <c r="E387" s="53"/>
      <c r="F387" s="54"/>
      <c r="G387" s="42">
        <v>17.350000000000001</v>
      </c>
      <c r="H387" s="42">
        <v>17.350000000000001</v>
      </c>
      <c r="I387" s="42"/>
      <c r="J387" s="42"/>
      <c r="K387" s="42"/>
      <c r="L387" s="42"/>
      <c r="M387" s="42"/>
      <c r="N387" s="42">
        <v>17.350000000000001</v>
      </c>
      <c r="O387" s="42">
        <v>17.350000000000001</v>
      </c>
      <c r="P387" s="42">
        <v>17.350000000000001</v>
      </c>
      <c r="Q387" s="42">
        <f t="shared" si="109"/>
        <v>0</v>
      </c>
      <c r="R387" s="42">
        <f t="shared" si="109"/>
        <v>17.350000000000001</v>
      </c>
      <c r="S387" s="64">
        <f t="shared" si="106"/>
        <v>3.4700000000000006</v>
      </c>
      <c r="T387" s="65">
        <f t="shared" si="107"/>
        <v>20.82</v>
      </c>
      <c r="U387" s="45">
        <v>23.94</v>
      </c>
    </row>
    <row r="388" spans="1:21" ht="34.5" customHeight="1" thickBot="1" x14ac:dyDescent="0.3">
      <c r="A388" s="46" t="s">
        <v>717</v>
      </c>
      <c r="B388" s="38" t="s">
        <v>718</v>
      </c>
      <c r="C388" s="51"/>
      <c r="D388" s="54"/>
      <c r="E388" s="53"/>
      <c r="F388" s="54"/>
      <c r="G388" s="42">
        <v>17.29</v>
      </c>
      <c r="H388" s="42">
        <v>17.29</v>
      </c>
      <c r="I388" s="42"/>
      <c r="J388" s="42"/>
      <c r="K388" s="42"/>
      <c r="L388" s="42"/>
      <c r="M388" s="42"/>
      <c r="N388" s="42">
        <v>17.29</v>
      </c>
      <c r="O388" s="42">
        <v>17.29</v>
      </c>
      <c r="P388" s="42">
        <v>17.29</v>
      </c>
      <c r="Q388" s="42">
        <f t="shared" si="109"/>
        <v>0</v>
      </c>
      <c r="R388" s="42">
        <f t="shared" si="109"/>
        <v>17.29</v>
      </c>
      <c r="S388" s="64">
        <f t="shared" si="106"/>
        <v>3.4580000000000002</v>
      </c>
      <c r="T388" s="65">
        <f t="shared" si="107"/>
        <v>20.747999999999998</v>
      </c>
      <c r="U388" s="45">
        <v>23.86</v>
      </c>
    </row>
    <row r="389" spans="1:21" ht="33" customHeight="1" thickBot="1" x14ac:dyDescent="0.3">
      <c r="A389" s="46" t="s">
        <v>719</v>
      </c>
      <c r="B389" s="38" t="s">
        <v>720</v>
      </c>
      <c r="C389" s="51"/>
      <c r="D389" s="54"/>
      <c r="E389" s="53"/>
      <c r="F389" s="54"/>
      <c r="G389" s="42">
        <v>6.95</v>
      </c>
      <c r="H389" s="42">
        <v>6.95</v>
      </c>
      <c r="I389" s="42"/>
      <c r="J389" s="42"/>
      <c r="K389" s="42"/>
      <c r="L389" s="42"/>
      <c r="M389" s="42"/>
      <c r="N389" s="42">
        <v>6.95</v>
      </c>
      <c r="O389" s="42">
        <v>6.95</v>
      </c>
      <c r="P389" s="42">
        <v>6.95</v>
      </c>
      <c r="Q389" s="42">
        <f t="shared" si="109"/>
        <v>0</v>
      </c>
      <c r="R389" s="42">
        <f t="shared" si="109"/>
        <v>6.95</v>
      </c>
      <c r="S389" s="64">
        <f t="shared" si="106"/>
        <v>1.3900000000000001</v>
      </c>
      <c r="T389" s="65">
        <f t="shared" si="107"/>
        <v>8.34</v>
      </c>
      <c r="U389" s="45">
        <v>9.59</v>
      </c>
    </row>
    <row r="390" spans="1:21" ht="42.75" customHeight="1" thickBot="1" x14ac:dyDescent="0.3">
      <c r="A390" s="46" t="s">
        <v>721</v>
      </c>
      <c r="B390" s="38" t="s">
        <v>722</v>
      </c>
      <c r="C390" s="55"/>
      <c r="D390" s="57"/>
      <c r="E390" s="56"/>
      <c r="F390" s="57"/>
      <c r="G390" s="42">
        <v>6.6</v>
      </c>
      <c r="H390" s="42">
        <v>6.6</v>
      </c>
      <c r="I390" s="42"/>
      <c r="J390" s="42"/>
      <c r="K390" s="42"/>
      <c r="L390" s="42"/>
      <c r="M390" s="42"/>
      <c r="N390" s="42">
        <v>6.6</v>
      </c>
      <c r="O390" s="42">
        <v>6.6</v>
      </c>
      <c r="P390" s="42">
        <v>6.6</v>
      </c>
      <c r="Q390" s="42">
        <f t="shared" si="109"/>
        <v>0</v>
      </c>
      <c r="R390" s="42">
        <f t="shared" si="109"/>
        <v>6.6</v>
      </c>
      <c r="S390" s="64">
        <f t="shared" si="106"/>
        <v>1.32</v>
      </c>
      <c r="T390" s="65">
        <f t="shared" si="107"/>
        <v>7.92</v>
      </c>
      <c r="U390" s="45">
        <v>9.11</v>
      </c>
    </row>
    <row r="391" spans="1:21" ht="36.75" customHeight="1" thickBot="1" x14ac:dyDescent="0.3">
      <c r="A391" s="46" t="s">
        <v>723</v>
      </c>
      <c r="B391" s="38" t="s">
        <v>724</v>
      </c>
      <c r="C391" s="55"/>
      <c r="D391" s="57"/>
      <c r="E391" s="56"/>
      <c r="F391" s="57"/>
      <c r="G391" s="42">
        <v>2.66</v>
      </c>
      <c r="H391" s="42">
        <v>2.66</v>
      </c>
      <c r="I391" s="42"/>
      <c r="J391" s="42"/>
      <c r="K391" s="42"/>
      <c r="L391" s="42"/>
      <c r="M391" s="42"/>
      <c r="N391" s="42">
        <v>2.66</v>
      </c>
      <c r="O391" s="42">
        <v>2.66</v>
      </c>
      <c r="P391" s="42">
        <v>2.66</v>
      </c>
      <c r="Q391" s="42">
        <f t="shared" si="109"/>
        <v>0</v>
      </c>
      <c r="R391" s="42">
        <f t="shared" si="109"/>
        <v>2.66</v>
      </c>
      <c r="S391" s="64">
        <f t="shared" si="106"/>
        <v>0.53200000000000003</v>
      </c>
      <c r="T391" s="65">
        <f t="shared" si="107"/>
        <v>3.1920000000000002</v>
      </c>
      <c r="U391" s="45">
        <v>3.67</v>
      </c>
    </row>
    <row r="392" spans="1:21" ht="26.25" customHeight="1" thickBot="1" x14ac:dyDescent="0.3">
      <c r="A392" s="37" t="s">
        <v>725</v>
      </c>
      <c r="B392" s="40"/>
      <c r="C392" s="58"/>
      <c r="D392" s="59"/>
      <c r="E392" s="47"/>
      <c r="F392" s="59"/>
      <c r="G392" s="42">
        <v>1.44</v>
      </c>
      <c r="H392" s="42">
        <v>1.44</v>
      </c>
      <c r="I392" s="42"/>
      <c r="J392" s="42"/>
      <c r="K392" s="42"/>
      <c r="L392" s="42"/>
      <c r="M392" s="42"/>
      <c r="N392" s="42">
        <v>1.44</v>
      </c>
      <c r="O392" s="42">
        <v>1.44</v>
      </c>
      <c r="P392" s="42">
        <v>1.44</v>
      </c>
      <c r="Q392" s="42">
        <f t="shared" si="109"/>
        <v>0</v>
      </c>
      <c r="R392" s="42">
        <f t="shared" si="109"/>
        <v>1.44</v>
      </c>
      <c r="S392" s="64">
        <f t="shared" si="106"/>
        <v>0.28799999999999998</v>
      </c>
      <c r="T392" s="65">
        <f t="shared" si="107"/>
        <v>1.728</v>
      </c>
      <c r="U392" s="45">
        <v>1.99</v>
      </c>
    </row>
    <row r="393" spans="1:21" ht="26.25" customHeight="1" thickBot="1" x14ac:dyDescent="0.3">
      <c r="A393" s="74" t="s">
        <v>726</v>
      </c>
      <c r="B393" s="40"/>
      <c r="C393" s="58"/>
      <c r="D393" s="59"/>
      <c r="E393" s="47"/>
      <c r="F393" s="59"/>
      <c r="G393" s="42">
        <v>1.76</v>
      </c>
      <c r="H393" s="42">
        <v>1.76</v>
      </c>
      <c r="I393" s="42"/>
      <c r="J393" s="42"/>
      <c r="K393" s="42"/>
      <c r="L393" s="42"/>
      <c r="M393" s="42"/>
      <c r="N393" s="42">
        <v>1.76</v>
      </c>
      <c r="O393" s="42">
        <v>1.76</v>
      </c>
      <c r="P393" s="42">
        <v>1.76</v>
      </c>
      <c r="Q393" s="42">
        <f t="shared" si="109"/>
        <v>0</v>
      </c>
      <c r="R393" s="42">
        <f t="shared" si="109"/>
        <v>1.76</v>
      </c>
      <c r="S393" s="64">
        <f t="shared" si="106"/>
        <v>0.35200000000000004</v>
      </c>
      <c r="T393" s="65">
        <f t="shared" si="107"/>
        <v>2.1120000000000001</v>
      </c>
      <c r="U393" s="45">
        <v>2.4300000000000002</v>
      </c>
    </row>
    <row r="394" spans="1:21" ht="26.25" customHeight="1" thickBot="1" x14ac:dyDescent="0.3">
      <c r="A394" s="37" t="s">
        <v>727</v>
      </c>
      <c r="B394" s="40"/>
      <c r="C394" s="58"/>
      <c r="D394" s="59"/>
      <c r="E394" s="47"/>
      <c r="F394" s="59"/>
      <c r="G394" s="42">
        <v>4.5199999999999996</v>
      </c>
      <c r="H394" s="42">
        <v>4.5199999999999996</v>
      </c>
      <c r="I394" s="42"/>
      <c r="J394" s="42"/>
      <c r="K394" s="42"/>
      <c r="L394" s="42"/>
      <c r="M394" s="42"/>
      <c r="N394" s="42">
        <v>4.5199999999999996</v>
      </c>
      <c r="O394" s="42">
        <v>4.5199999999999996</v>
      </c>
      <c r="P394" s="42">
        <v>4.5199999999999996</v>
      </c>
      <c r="Q394" s="42">
        <f t="shared" si="109"/>
        <v>0</v>
      </c>
      <c r="R394" s="42">
        <f t="shared" si="109"/>
        <v>4.5199999999999996</v>
      </c>
      <c r="S394" s="64">
        <f t="shared" si="106"/>
        <v>0.90399999999999991</v>
      </c>
      <c r="T394" s="65">
        <f t="shared" si="107"/>
        <v>5.4239999999999995</v>
      </c>
      <c r="U394" s="45">
        <v>6.24</v>
      </c>
    </row>
    <row r="395" spans="1:21" ht="18.75" customHeight="1" thickBot="1" x14ac:dyDescent="0.3">
      <c r="A395" s="37"/>
      <c r="B395" s="40"/>
      <c r="C395" s="39"/>
      <c r="D395" s="41"/>
      <c r="E395" s="41"/>
      <c r="F395" s="41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39"/>
      <c r="T395" s="50"/>
      <c r="U395" s="45">
        <v>0</v>
      </c>
    </row>
    <row r="396" spans="1:21" ht="26.25" customHeight="1" thickBot="1" x14ac:dyDescent="0.3">
      <c r="A396" s="74" t="s">
        <v>728</v>
      </c>
      <c r="B396" s="40"/>
      <c r="C396" s="68"/>
      <c r="D396" s="59"/>
      <c r="E396" s="59"/>
      <c r="F396" s="59"/>
      <c r="G396" s="42">
        <v>0.03</v>
      </c>
      <c r="H396" s="42">
        <v>0.03</v>
      </c>
      <c r="I396" s="42"/>
      <c r="J396" s="42"/>
      <c r="K396" s="42"/>
      <c r="L396" s="42"/>
      <c r="M396" s="42"/>
      <c r="N396" s="42">
        <v>0.03</v>
      </c>
      <c r="O396" s="42">
        <v>0.03</v>
      </c>
      <c r="P396" s="42">
        <v>0.03</v>
      </c>
      <c r="Q396" s="42">
        <f t="shared" ref="Q396:R406" si="110">ROUND(F396*1,2)</f>
        <v>0</v>
      </c>
      <c r="R396" s="42">
        <f t="shared" si="110"/>
        <v>0.03</v>
      </c>
      <c r="S396" s="69">
        <f t="shared" ref="S396:S407" si="111">R396*20%</f>
        <v>6.0000000000000001E-3</v>
      </c>
      <c r="T396" s="70">
        <f t="shared" ref="T396:T407" si="112">R396+S396</f>
        <v>3.5999999999999997E-2</v>
      </c>
      <c r="U396" s="45">
        <v>0.04</v>
      </c>
    </row>
    <row r="397" spans="1:21" ht="26.25" customHeight="1" thickBot="1" x14ac:dyDescent="0.3">
      <c r="A397" s="74" t="s">
        <v>729</v>
      </c>
      <c r="B397" s="40"/>
      <c r="C397" s="68"/>
      <c r="D397" s="59"/>
      <c r="E397" s="59"/>
      <c r="F397" s="59"/>
      <c r="G397" s="42">
        <v>0.05</v>
      </c>
      <c r="H397" s="42">
        <v>0.05</v>
      </c>
      <c r="I397" s="42"/>
      <c r="J397" s="42"/>
      <c r="K397" s="42"/>
      <c r="L397" s="42"/>
      <c r="M397" s="42"/>
      <c r="N397" s="42">
        <v>0.05</v>
      </c>
      <c r="O397" s="42">
        <v>0.05</v>
      </c>
      <c r="P397" s="42">
        <v>0.05</v>
      </c>
      <c r="Q397" s="42">
        <f t="shared" si="110"/>
        <v>0</v>
      </c>
      <c r="R397" s="42">
        <f t="shared" si="110"/>
        <v>0.05</v>
      </c>
      <c r="S397" s="69">
        <f t="shared" si="111"/>
        <v>1.0000000000000002E-2</v>
      </c>
      <c r="T397" s="70">
        <f t="shared" si="112"/>
        <v>6.0000000000000005E-2</v>
      </c>
      <c r="U397" s="45">
        <v>7.0000000000000007E-2</v>
      </c>
    </row>
    <row r="398" spans="1:21" ht="26.25" customHeight="1" thickBot="1" x14ac:dyDescent="0.3">
      <c r="A398" s="74" t="s">
        <v>730</v>
      </c>
      <c r="B398" s="40"/>
      <c r="C398" s="58"/>
      <c r="D398" s="59"/>
      <c r="E398" s="47"/>
      <c r="F398" s="59"/>
      <c r="G398" s="42">
        <v>0.05</v>
      </c>
      <c r="H398" s="42">
        <v>0.05</v>
      </c>
      <c r="I398" s="42"/>
      <c r="J398" s="42"/>
      <c r="K398" s="42"/>
      <c r="L398" s="42"/>
      <c r="M398" s="42"/>
      <c r="N398" s="42">
        <v>0.05</v>
      </c>
      <c r="O398" s="42">
        <v>0.05</v>
      </c>
      <c r="P398" s="42">
        <v>0.05</v>
      </c>
      <c r="Q398" s="42">
        <f t="shared" si="110"/>
        <v>0</v>
      </c>
      <c r="R398" s="42">
        <f t="shared" si="110"/>
        <v>0.05</v>
      </c>
      <c r="S398" s="69">
        <f t="shared" si="111"/>
        <v>1.0000000000000002E-2</v>
      </c>
      <c r="T398" s="70">
        <f t="shared" si="112"/>
        <v>6.0000000000000005E-2</v>
      </c>
      <c r="U398" s="45">
        <v>7.0000000000000007E-2</v>
      </c>
    </row>
    <row r="399" spans="1:21" ht="26.25" customHeight="1" thickBot="1" x14ac:dyDescent="0.3">
      <c r="A399" s="74" t="s">
        <v>731</v>
      </c>
      <c r="B399" s="40"/>
      <c r="C399" s="58"/>
      <c r="D399" s="59"/>
      <c r="E399" s="47"/>
      <c r="F399" s="59"/>
      <c r="G399" s="42">
        <v>0.23</v>
      </c>
      <c r="H399" s="42">
        <v>0.23</v>
      </c>
      <c r="I399" s="42"/>
      <c r="J399" s="42"/>
      <c r="K399" s="42"/>
      <c r="L399" s="42"/>
      <c r="M399" s="42"/>
      <c r="N399" s="42">
        <v>0.23</v>
      </c>
      <c r="O399" s="42">
        <v>0.23</v>
      </c>
      <c r="P399" s="42">
        <v>0.23</v>
      </c>
      <c r="Q399" s="42">
        <f t="shared" si="110"/>
        <v>0</v>
      </c>
      <c r="R399" s="42">
        <f t="shared" si="110"/>
        <v>0.23</v>
      </c>
      <c r="S399" s="69">
        <f t="shared" si="111"/>
        <v>4.6000000000000006E-2</v>
      </c>
      <c r="T399" s="70">
        <f t="shared" si="112"/>
        <v>0.27600000000000002</v>
      </c>
      <c r="U399" s="45">
        <v>0.32</v>
      </c>
    </row>
    <row r="400" spans="1:21" ht="26.25" customHeight="1" thickBot="1" x14ac:dyDescent="0.3">
      <c r="A400" s="74" t="s">
        <v>732</v>
      </c>
      <c r="B400" s="40"/>
      <c r="C400" s="58"/>
      <c r="D400" s="59"/>
      <c r="E400" s="47"/>
      <c r="F400" s="59"/>
      <c r="G400" s="42">
        <v>0.55000000000000004</v>
      </c>
      <c r="H400" s="42">
        <v>0.55000000000000004</v>
      </c>
      <c r="I400" s="42"/>
      <c r="J400" s="42"/>
      <c r="K400" s="42"/>
      <c r="L400" s="42"/>
      <c r="M400" s="42"/>
      <c r="N400" s="42">
        <v>0.55000000000000004</v>
      </c>
      <c r="O400" s="42">
        <v>0.55000000000000004</v>
      </c>
      <c r="P400" s="42">
        <v>0.55000000000000004</v>
      </c>
      <c r="Q400" s="42">
        <f t="shared" si="110"/>
        <v>0</v>
      </c>
      <c r="R400" s="42">
        <f t="shared" si="110"/>
        <v>0.55000000000000004</v>
      </c>
      <c r="S400" s="69">
        <f t="shared" si="111"/>
        <v>0.11000000000000001</v>
      </c>
      <c r="T400" s="70">
        <f t="shared" si="112"/>
        <v>0.66</v>
      </c>
      <c r="U400" s="45">
        <v>0.76</v>
      </c>
    </row>
    <row r="401" spans="1:21" ht="26.25" customHeight="1" thickBot="1" x14ac:dyDescent="0.3">
      <c r="A401" s="74" t="s">
        <v>733</v>
      </c>
      <c r="B401" s="40"/>
      <c r="C401" s="58"/>
      <c r="D401" s="59"/>
      <c r="E401" s="47"/>
      <c r="F401" s="59"/>
      <c r="G401" s="42">
        <v>8.51</v>
      </c>
      <c r="H401" s="42">
        <v>8.51</v>
      </c>
      <c r="I401" s="42"/>
      <c r="J401" s="42"/>
      <c r="K401" s="42"/>
      <c r="L401" s="42"/>
      <c r="M401" s="42"/>
      <c r="N401" s="42">
        <v>8.51</v>
      </c>
      <c r="O401" s="42">
        <v>8.51</v>
      </c>
      <c r="P401" s="42">
        <v>8.51</v>
      </c>
      <c r="Q401" s="42">
        <f t="shared" si="110"/>
        <v>0</v>
      </c>
      <c r="R401" s="42">
        <f t="shared" si="110"/>
        <v>8.51</v>
      </c>
      <c r="S401" s="64">
        <f t="shared" si="111"/>
        <v>1.702</v>
      </c>
      <c r="T401" s="65">
        <f t="shared" si="112"/>
        <v>10.212</v>
      </c>
      <c r="U401" s="45">
        <v>11.74</v>
      </c>
    </row>
    <row r="402" spans="1:21" ht="26.25" customHeight="1" thickBot="1" x14ac:dyDescent="0.3">
      <c r="A402" s="74" t="s">
        <v>734</v>
      </c>
      <c r="B402" s="40"/>
      <c r="C402" s="58"/>
      <c r="D402" s="59"/>
      <c r="E402" s="47"/>
      <c r="F402" s="59"/>
      <c r="G402" s="42">
        <v>19.2</v>
      </c>
      <c r="H402" s="42">
        <v>19.2</v>
      </c>
      <c r="I402" s="42"/>
      <c r="J402" s="42"/>
      <c r="K402" s="42"/>
      <c r="L402" s="42"/>
      <c r="M402" s="42"/>
      <c r="N402" s="42">
        <v>19.2</v>
      </c>
      <c r="O402" s="42">
        <v>19.2</v>
      </c>
      <c r="P402" s="42">
        <v>19.2</v>
      </c>
      <c r="Q402" s="42">
        <f t="shared" si="110"/>
        <v>0</v>
      </c>
      <c r="R402" s="42">
        <f t="shared" si="110"/>
        <v>19.2</v>
      </c>
      <c r="S402" s="64">
        <f t="shared" si="111"/>
        <v>3.84</v>
      </c>
      <c r="T402" s="65">
        <f t="shared" si="112"/>
        <v>23.04</v>
      </c>
      <c r="U402" s="45">
        <v>26.5</v>
      </c>
    </row>
    <row r="403" spans="1:21" ht="26.25" customHeight="1" thickBot="1" x14ac:dyDescent="0.3">
      <c r="A403" s="74" t="s">
        <v>735</v>
      </c>
      <c r="B403" s="40"/>
      <c r="C403" s="58"/>
      <c r="D403" s="59"/>
      <c r="E403" s="47"/>
      <c r="F403" s="59"/>
      <c r="G403" s="42">
        <v>2.2200000000000002</v>
      </c>
      <c r="H403" s="42">
        <v>2.2200000000000002</v>
      </c>
      <c r="I403" s="42"/>
      <c r="J403" s="42"/>
      <c r="K403" s="42"/>
      <c r="L403" s="42"/>
      <c r="M403" s="42"/>
      <c r="N403" s="42">
        <v>2.2200000000000002</v>
      </c>
      <c r="O403" s="42">
        <v>2.2200000000000002</v>
      </c>
      <c r="P403" s="42">
        <v>2.2200000000000002</v>
      </c>
      <c r="Q403" s="42">
        <f t="shared" si="110"/>
        <v>0</v>
      </c>
      <c r="R403" s="42">
        <f t="shared" si="110"/>
        <v>2.2200000000000002</v>
      </c>
      <c r="S403" s="64">
        <f t="shared" si="111"/>
        <v>0.44400000000000006</v>
      </c>
      <c r="T403" s="65">
        <f t="shared" si="112"/>
        <v>2.6640000000000001</v>
      </c>
      <c r="U403" s="45">
        <v>3.06</v>
      </c>
    </row>
    <row r="404" spans="1:21" ht="26.25" customHeight="1" thickBot="1" x14ac:dyDescent="0.3">
      <c r="A404" s="74" t="s">
        <v>736</v>
      </c>
      <c r="B404" s="40"/>
      <c r="C404" s="58"/>
      <c r="D404" s="59" t="s">
        <v>737</v>
      </c>
      <c r="E404" s="47"/>
      <c r="F404" s="59"/>
      <c r="G404" s="42">
        <v>4.641</v>
      </c>
      <c r="H404" s="42">
        <v>4.641</v>
      </c>
      <c r="I404" s="42"/>
      <c r="J404" s="42"/>
      <c r="K404" s="42"/>
      <c r="L404" s="42"/>
      <c r="M404" s="42"/>
      <c r="N404" s="42">
        <v>4.6399999999999997</v>
      </c>
      <c r="O404" s="42">
        <v>4.6399999999999997</v>
      </c>
      <c r="P404" s="42">
        <v>4.6399999999999997</v>
      </c>
      <c r="Q404" s="42">
        <f t="shared" si="110"/>
        <v>0</v>
      </c>
      <c r="R404" s="42">
        <f t="shared" si="110"/>
        <v>4.6399999999999997</v>
      </c>
      <c r="S404" s="64">
        <f t="shared" si="111"/>
        <v>0.92799999999999994</v>
      </c>
      <c r="T404" s="65">
        <f t="shared" si="112"/>
        <v>5.5679999999999996</v>
      </c>
      <c r="U404" s="45">
        <v>6.4</v>
      </c>
    </row>
    <row r="405" spans="1:21" ht="33.75" customHeight="1" thickBot="1" x14ac:dyDescent="0.3">
      <c r="A405" s="74" t="s">
        <v>738</v>
      </c>
      <c r="B405" s="40"/>
      <c r="C405" s="58"/>
      <c r="D405" s="59"/>
      <c r="E405" s="47"/>
      <c r="F405" s="59"/>
      <c r="G405" s="42">
        <v>30.25</v>
      </c>
      <c r="H405" s="42">
        <v>30.25</v>
      </c>
      <c r="I405" s="42"/>
      <c r="J405" s="42"/>
      <c r="K405" s="42"/>
      <c r="L405" s="42"/>
      <c r="M405" s="42"/>
      <c r="N405" s="42">
        <v>30.25</v>
      </c>
      <c r="O405" s="42">
        <v>30.25</v>
      </c>
      <c r="P405" s="42">
        <v>30.25</v>
      </c>
      <c r="Q405" s="42">
        <f t="shared" si="110"/>
        <v>0</v>
      </c>
      <c r="R405" s="42">
        <f t="shared" si="110"/>
        <v>30.25</v>
      </c>
      <c r="S405" s="64">
        <f t="shared" si="111"/>
        <v>6.0500000000000007</v>
      </c>
      <c r="T405" s="65">
        <f t="shared" si="112"/>
        <v>36.299999999999997</v>
      </c>
      <c r="U405" s="45">
        <v>41.75</v>
      </c>
    </row>
    <row r="406" spans="1:21" ht="25.5" customHeight="1" thickBot="1" x14ac:dyDescent="0.3">
      <c r="A406" s="37" t="s">
        <v>739</v>
      </c>
      <c r="B406" s="40"/>
      <c r="C406" s="40"/>
      <c r="D406" s="41"/>
      <c r="E406" s="61"/>
      <c r="F406" s="41"/>
      <c r="G406" s="42">
        <v>20.149999999999999</v>
      </c>
      <c r="H406" s="42">
        <v>20.149999999999999</v>
      </c>
      <c r="I406" s="42"/>
      <c r="J406" s="42"/>
      <c r="K406" s="42"/>
      <c r="L406" s="42"/>
      <c r="M406" s="42"/>
      <c r="N406" s="42">
        <v>20.149999999999999</v>
      </c>
      <c r="O406" s="42">
        <v>20.149999999999999</v>
      </c>
      <c r="P406" s="42">
        <v>20.149999999999999</v>
      </c>
      <c r="Q406" s="42">
        <f t="shared" si="110"/>
        <v>0</v>
      </c>
      <c r="R406" s="42">
        <f t="shared" si="110"/>
        <v>20.149999999999999</v>
      </c>
      <c r="S406" s="64">
        <f t="shared" si="111"/>
        <v>4.03</v>
      </c>
      <c r="T406" s="65">
        <f t="shared" si="112"/>
        <v>24.18</v>
      </c>
      <c r="U406" s="45">
        <v>27.81</v>
      </c>
    </row>
    <row r="407" spans="1:21" ht="33.75" customHeight="1" thickBot="1" x14ac:dyDescent="0.3">
      <c r="A407" s="46" t="s">
        <v>740</v>
      </c>
      <c r="B407" s="40"/>
      <c r="C407" s="40"/>
      <c r="D407" s="41" t="s">
        <v>741</v>
      </c>
      <c r="E407" s="61"/>
      <c r="F407" s="41"/>
      <c r="G407" s="42"/>
      <c r="H407" s="42"/>
      <c r="I407" s="42"/>
      <c r="J407" s="42"/>
      <c r="K407" s="42"/>
      <c r="L407" s="42"/>
      <c r="M407" s="42"/>
      <c r="N407" s="42">
        <v>82.66</v>
      </c>
      <c r="O407" s="42">
        <v>82.66</v>
      </c>
      <c r="P407" s="42">
        <v>82.66</v>
      </c>
      <c r="Q407" s="42">
        <v>82.66</v>
      </c>
      <c r="R407" s="42">
        <v>82.66</v>
      </c>
      <c r="S407" s="64">
        <f t="shared" si="111"/>
        <v>16.532</v>
      </c>
      <c r="T407" s="65">
        <f t="shared" si="112"/>
        <v>99.191999999999993</v>
      </c>
      <c r="U407" s="45">
        <v>114.07</v>
      </c>
    </row>
    <row r="408" spans="1:21" ht="40.5" customHeight="1" thickBot="1" x14ac:dyDescent="0.3">
      <c r="A408" s="46" t="s">
        <v>742</v>
      </c>
      <c r="B408" s="40"/>
      <c r="C408" s="40"/>
      <c r="D408" s="41" t="s">
        <v>741</v>
      </c>
      <c r="E408" s="61"/>
      <c r="F408" s="41"/>
      <c r="G408" s="42"/>
      <c r="H408" s="42"/>
      <c r="I408" s="42"/>
      <c r="J408" s="42"/>
      <c r="K408" s="42"/>
      <c r="L408" s="42"/>
      <c r="M408" s="42"/>
      <c r="N408" s="42">
        <v>92.25</v>
      </c>
      <c r="O408" s="42">
        <v>92.25</v>
      </c>
      <c r="P408" s="42">
        <v>92.25</v>
      </c>
      <c r="Q408" s="42">
        <v>92.25</v>
      </c>
      <c r="R408" s="42">
        <v>92.25</v>
      </c>
      <c r="S408" s="64">
        <f>R408*20%</f>
        <v>18.45</v>
      </c>
      <c r="T408" s="65">
        <f>R408+S408</f>
        <v>110.7</v>
      </c>
      <c r="U408" s="45">
        <v>127.31</v>
      </c>
    </row>
    <row r="409" spans="1:21" ht="26.25" hidden="1" customHeight="1" x14ac:dyDescent="0.25">
      <c r="A409" s="74" t="s">
        <v>743</v>
      </c>
      <c r="B409" s="40" t="s">
        <v>744</v>
      </c>
      <c r="C409" s="58"/>
      <c r="D409" s="59"/>
      <c r="E409" s="47"/>
      <c r="F409" s="59"/>
      <c r="G409" s="42">
        <v>178.1</v>
      </c>
      <c r="H409" s="42">
        <v>178.1</v>
      </c>
      <c r="I409" s="42"/>
      <c r="J409" s="42"/>
      <c r="K409" s="42"/>
      <c r="L409" s="42"/>
      <c r="M409" s="42"/>
      <c r="N409" s="42">
        <f t="shared" ref="N409:N428" si="113">ROUND(F409*1.03,2)</f>
        <v>0</v>
      </c>
      <c r="O409" s="42">
        <f>ROUND(F409*1.03,2)</f>
        <v>0</v>
      </c>
      <c r="P409" s="42">
        <f>ROUND(F409*1.03,2)</f>
        <v>0</v>
      </c>
      <c r="Q409" s="42">
        <f t="shared" ref="Q409:R428" si="114">ROUND(F409*1.03,2)</f>
        <v>0</v>
      </c>
      <c r="R409" s="42">
        <f t="shared" si="114"/>
        <v>183.44</v>
      </c>
      <c r="S409" s="64">
        <f t="shared" ref="S409:S425" si="115">R409*20%</f>
        <v>36.688000000000002</v>
      </c>
      <c r="T409" s="65">
        <f t="shared" ref="T409:T425" si="116">R409+S409</f>
        <v>220.12799999999999</v>
      </c>
      <c r="U409" s="45">
        <v>253.15</v>
      </c>
    </row>
    <row r="410" spans="1:21" ht="26.25" hidden="1" customHeight="1" x14ac:dyDescent="0.25">
      <c r="A410" s="74" t="s">
        <v>745</v>
      </c>
      <c r="B410" s="40" t="s">
        <v>746</v>
      </c>
      <c r="C410" s="58"/>
      <c r="D410" s="59" t="s">
        <v>747</v>
      </c>
      <c r="E410" s="92" t="s">
        <v>40</v>
      </c>
      <c r="F410" s="59"/>
      <c r="G410" s="42">
        <v>121.49</v>
      </c>
      <c r="H410" s="42">
        <v>121.49</v>
      </c>
      <c r="I410" s="42"/>
      <c r="J410" s="42"/>
      <c r="K410" s="42"/>
      <c r="L410" s="42"/>
      <c r="M410" s="42"/>
      <c r="N410" s="42">
        <f t="shared" si="113"/>
        <v>0</v>
      </c>
      <c r="O410" s="42">
        <f>ROUND(F410*1.03,2)</f>
        <v>0</v>
      </c>
      <c r="P410" s="42">
        <f>ROUND(F410*1.03,2)</f>
        <v>0</v>
      </c>
      <c r="Q410" s="42">
        <f t="shared" si="114"/>
        <v>0</v>
      </c>
      <c r="R410" s="42">
        <f t="shared" si="114"/>
        <v>125.13</v>
      </c>
      <c r="S410" s="64">
        <f t="shared" si="115"/>
        <v>25.026</v>
      </c>
      <c r="T410" s="65">
        <f t="shared" si="116"/>
        <v>150.15600000000001</v>
      </c>
      <c r="U410" s="45">
        <v>172.68</v>
      </c>
    </row>
    <row r="411" spans="1:21" ht="26.25" hidden="1" customHeight="1" x14ac:dyDescent="0.25">
      <c r="A411" s="74" t="s">
        <v>748</v>
      </c>
      <c r="B411" s="38" t="s">
        <v>45</v>
      </c>
      <c r="C411" s="39"/>
      <c r="D411" s="41"/>
      <c r="E411" s="41"/>
      <c r="F411" s="41"/>
      <c r="G411" s="42">
        <v>12.19</v>
      </c>
      <c r="H411" s="42">
        <v>12.19</v>
      </c>
      <c r="I411" s="42"/>
      <c r="J411" s="42"/>
      <c r="K411" s="42"/>
      <c r="L411" s="42"/>
      <c r="M411" s="42"/>
      <c r="N411" s="42">
        <f t="shared" si="113"/>
        <v>0</v>
      </c>
      <c r="O411" s="42">
        <v>12.56</v>
      </c>
      <c r="P411" s="42">
        <f t="shared" ref="P411" si="117">ROUND(F411*1.03,2)</f>
        <v>0</v>
      </c>
      <c r="Q411" s="42">
        <f t="shared" si="114"/>
        <v>0</v>
      </c>
      <c r="R411" s="42">
        <f t="shared" si="114"/>
        <v>12.56</v>
      </c>
      <c r="S411" s="64">
        <f t="shared" si="115"/>
        <v>2.5120000000000005</v>
      </c>
      <c r="T411" s="65">
        <f t="shared" si="116"/>
        <v>15.072000000000001</v>
      </c>
      <c r="U411" s="45">
        <v>17.329999999999998</v>
      </c>
    </row>
    <row r="412" spans="1:21" ht="38.25" customHeight="1" thickBot="1" x14ac:dyDescent="0.3">
      <c r="A412" s="63" t="s">
        <v>749</v>
      </c>
      <c r="B412" s="38" t="s">
        <v>45</v>
      </c>
      <c r="C412" s="39"/>
      <c r="D412" s="41"/>
      <c r="E412" s="41"/>
      <c r="F412" s="41"/>
      <c r="G412" s="42">
        <v>13.88</v>
      </c>
      <c r="H412" s="42">
        <v>13.88</v>
      </c>
      <c r="I412" s="42"/>
      <c r="J412" s="42"/>
      <c r="K412" s="42"/>
      <c r="L412" s="42"/>
      <c r="M412" s="42"/>
      <c r="N412" s="42">
        <f t="shared" si="113"/>
        <v>0</v>
      </c>
      <c r="O412" s="42">
        <v>14.3</v>
      </c>
      <c r="P412" s="42">
        <v>14.3</v>
      </c>
      <c r="Q412" s="42">
        <f t="shared" si="114"/>
        <v>0</v>
      </c>
      <c r="R412" s="42">
        <f t="shared" si="114"/>
        <v>14.3</v>
      </c>
      <c r="S412" s="64">
        <f t="shared" si="115"/>
        <v>2.8600000000000003</v>
      </c>
      <c r="T412" s="65">
        <f t="shared" si="116"/>
        <v>17.16</v>
      </c>
      <c r="U412" s="45">
        <v>19.73</v>
      </c>
    </row>
    <row r="413" spans="1:21" ht="26.25" customHeight="1" thickBot="1" x14ac:dyDescent="0.3">
      <c r="A413" s="74" t="s">
        <v>750</v>
      </c>
      <c r="B413" s="38" t="s">
        <v>45</v>
      </c>
      <c r="C413" s="39"/>
      <c r="D413" s="41"/>
      <c r="E413" s="41"/>
      <c r="F413" s="41"/>
      <c r="G413" s="42">
        <v>21.63</v>
      </c>
      <c r="H413" s="42">
        <v>21.63</v>
      </c>
      <c r="I413" s="42"/>
      <c r="J413" s="42"/>
      <c r="K413" s="42"/>
      <c r="L413" s="42"/>
      <c r="M413" s="42"/>
      <c r="N413" s="42">
        <f t="shared" si="113"/>
        <v>0</v>
      </c>
      <c r="O413" s="42">
        <v>22.28</v>
      </c>
      <c r="P413" s="42">
        <v>22.28</v>
      </c>
      <c r="Q413" s="42">
        <f t="shared" si="114"/>
        <v>0</v>
      </c>
      <c r="R413" s="42">
        <f t="shared" si="114"/>
        <v>22.28</v>
      </c>
      <c r="S413" s="64">
        <f t="shared" si="115"/>
        <v>4.4560000000000004</v>
      </c>
      <c r="T413" s="65">
        <f t="shared" si="116"/>
        <v>26.736000000000001</v>
      </c>
      <c r="U413" s="45">
        <v>30.75</v>
      </c>
    </row>
    <row r="414" spans="1:21" ht="26.25" customHeight="1" thickBot="1" x14ac:dyDescent="0.3">
      <c r="A414" s="74" t="s">
        <v>751</v>
      </c>
      <c r="B414" s="38" t="s">
        <v>45</v>
      </c>
      <c r="C414" s="39"/>
      <c r="D414" s="41"/>
      <c r="E414" s="41"/>
      <c r="F414" s="41"/>
      <c r="G414" s="42">
        <v>21.68</v>
      </c>
      <c r="H414" s="42">
        <v>21.68</v>
      </c>
      <c r="I414" s="42"/>
      <c r="J414" s="42"/>
      <c r="K414" s="42"/>
      <c r="L414" s="42"/>
      <c r="M414" s="42"/>
      <c r="N414" s="42">
        <f t="shared" si="113"/>
        <v>0</v>
      </c>
      <c r="O414" s="42">
        <v>22.33</v>
      </c>
      <c r="P414" s="42">
        <v>22.33</v>
      </c>
      <c r="Q414" s="42">
        <f t="shared" si="114"/>
        <v>0</v>
      </c>
      <c r="R414" s="42">
        <f t="shared" si="114"/>
        <v>22.33</v>
      </c>
      <c r="S414" s="64">
        <f t="shared" si="115"/>
        <v>4.4660000000000002</v>
      </c>
      <c r="T414" s="65">
        <f t="shared" si="116"/>
        <v>26.795999999999999</v>
      </c>
      <c r="U414" s="45">
        <v>30.82</v>
      </c>
    </row>
    <row r="415" spans="1:21" ht="26.25" customHeight="1" thickBot="1" x14ac:dyDescent="0.3">
      <c r="A415" s="74" t="s">
        <v>752</v>
      </c>
      <c r="B415" s="38" t="s">
        <v>45</v>
      </c>
      <c r="C415" s="39"/>
      <c r="D415" s="41"/>
      <c r="E415" s="41"/>
      <c r="F415" s="41"/>
      <c r="G415" s="42">
        <v>23.43</v>
      </c>
      <c r="H415" s="42">
        <v>23.43</v>
      </c>
      <c r="I415" s="42"/>
      <c r="J415" s="42"/>
      <c r="K415" s="42"/>
      <c r="L415" s="42"/>
      <c r="M415" s="42"/>
      <c r="N415" s="42">
        <f t="shared" si="113"/>
        <v>0</v>
      </c>
      <c r="O415" s="42">
        <v>24.13</v>
      </c>
      <c r="P415" s="42">
        <v>24.13</v>
      </c>
      <c r="Q415" s="42">
        <f t="shared" si="114"/>
        <v>0</v>
      </c>
      <c r="R415" s="42">
        <f t="shared" si="114"/>
        <v>24.13</v>
      </c>
      <c r="S415" s="64">
        <f t="shared" si="115"/>
        <v>4.8260000000000005</v>
      </c>
      <c r="T415" s="65">
        <f t="shared" si="116"/>
        <v>28.956</v>
      </c>
      <c r="U415" s="45">
        <v>33.299999999999997</v>
      </c>
    </row>
    <row r="416" spans="1:21" ht="26.25" customHeight="1" thickBot="1" x14ac:dyDescent="0.3">
      <c r="A416" s="74" t="s">
        <v>753</v>
      </c>
      <c r="B416" s="38" t="s">
        <v>45</v>
      </c>
      <c r="C416" s="39"/>
      <c r="D416" s="41"/>
      <c r="E416" s="41"/>
      <c r="F416" s="41"/>
      <c r="G416" s="42">
        <v>26.22</v>
      </c>
      <c r="H416" s="42">
        <v>26.22</v>
      </c>
      <c r="I416" s="42"/>
      <c r="J416" s="42"/>
      <c r="K416" s="42"/>
      <c r="L416" s="42"/>
      <c r="M416" s="42"/>
      <c r="N416" s="42">
        <f t="shared" si="113"/>
        <v>0</v>
      </c>
      <c r="O416" s="42">
        <v>27.01</v>
      </c>
      <c r="P416" s="42">
        <v>27.01</v>
      </c>
      <c r="Q416" s="42">
        <f t="shared" si="114"/>
        <v>0</v>
      </c>
      <c r="R416" s="42">
        <f t="shared" si="114"/>
        <v>27.01</v>
      </c>
      <c r="S416" s="64">
        <f t="shared" si="115"/>
        <v>5.402000000000001</v>
      </c>
      <c r="T416" s="65">
        <f t="shared" si="116"/>
        <v>32.412000000000006</v>
      </c>
      <c r="U416" s="45">
        <v>37.270000000000003</v>
      </c>
    </row>
    <row r="417" spans="1:21" ht="26.25" customHeight="1" thickBot="1" x14ac:dyDescent="0.3">
      <c r="A417" s="74" t="s">
        <v>754</v>
      </c>
      <c r="B417" s="38" t="s">
        <v>45</v>
      </c>
      <c r="C417" s="39"/>
      <c r="D417" s="41"/>
      <c r="E417" s="41"/>
      <c r="F417" s="41"/>
      <c r="G417" s="42">
        <v>31.66</v>
      </c>
      <c r="H417" s="42">
        <v>31.66</v>
      </c>
      <c r="I417" s="42"/>
      <c r="J417" s="42"/>
      <c r="K417" s="42"/>
      <c r="L417" s="42"/>
      <c r="M417" s="42"/>
      <c r="N417" s="42">
        <f t="shared" si="113"/>
        <v>0</v>
      </c>
      <c r="O417" s="42">
        <v>32.61</v>
      </c>
      <c r="P417" s="42">
        <v>32.61</v>
      </c>
      <c r="Q417" s="42">
        <f t="shared" si="114"/>
        <v>0</v>
      </c>
      <c r="R417" s="42">
        <f t="shared" si="114"/>
        <v>32.61</v>
      </c>
      <c r="S417" s="64">
        <f t="shared" si="115"/>
        <v>6.5220000000000002</v>
      </c>
      <c r="T417" s="65">
        <f t="shared" si="116"/>
        <v>39.131999999999998</v>
      </c>
      <c r="U417" s="45">
        <v>45</v>
      </c>
    </row>
    <row r="418" spans="1:21" ht="26.25" customHeight="1" thickBot="1" x14ac:dyDescent="0.3">
      <c r="A418" s="74" t="s">
        <v>755</v>
      </c>
      <c r="B418" s="38" t="s">
        <v>45</v>
      </c>
      <c r="C418" s="39"/>
      <c r="D418" s="41"/>
      <c r="E418" s="41"/>
      <c r="F418" s="41"/>
      <c r="G418" s="42">
        <v>32.6</v>
      </c>
      <c r="H418" s="42">
        <v>32.6</v>
      </c>
      <c r="I418" s="42"/>
      <c r="J418" s="42"/>
      <c r="K418" s="42"/>
      <c r="L418" s="42"/>
      <c r="M418" s="42"/>
      <c r="N418" s="42">
        <f t="shared" si="113"/>
        <v>0</v>
      </c>
      <c r="O418" s="42">
        <v>33.58</v>
      </c>
      <c r="P418" s="42">
        <v>33.58</v>
      </c>
      <c r="Q418" s="42">
        <f t="shared" si="114"/>
        <v>0</v>
      </c>
      <c r="R418" s="42">
        <f t="shared" si="114"/>
        <v>33.58</v>
      </c>
      <c r="S418" s="64">
        <f t="shared" si="115"/>
        <v>6.7160000000000002</v>
      </c>
      <c r="T418" s="65">
        <f t="shared" si="116"/>
        <v>40.295999999999999</v>
      </c>
      <c r="U418" s="45">
        <v>46.34</v>
      </c>
    </row>
    <row r="419" spans="1:21" ht="38.25" customHeight="1" thickBot="1" x14ac:dyDescent="0.3">
      <c r="A419" s="63" t="s">
        <v>756</v>
      </c>
      <c r="B419" s="38" t="s">
        <v>45</v>
      </c>
      <c r="C419" s="39"/>
      <c r="D419" s="41"/>
      <c r="E419" s="41"/>
      <c r="F419" s="41"/>
      <c r="G419" s="42">
        <v>34.83</v>
      </c>
      <c r="H419" s="42">
        <v>34.83</v>
      </c>
      <c r="I419" s="42"/>
      <c r="J419" s="42"/>
      <c r="K419" s="42"/>
      <c r="L419" s="42"/>
      <c r="M419" s="42"/>
      <c r="N419" s="42">
        <f t="shared" si="113"/>
        <v>0</v>
      </c>
      <c r="O419" s="42">
        <v>35.869999999999997</v>
      </c>
      <c r="P419" s="42">
        <v>35.869999999999997</v>
      </c>
      <c r="Q419" s="42">
        <f t="shared" si="114"/>
        <v>0</v>
      </c>
      <c r="R419" s="42">
        <f t="shared" si="114"/>
        <v>35.869999999999997</v>
      </c>
      <c r="S419" s="64">
        <f t="shared" si="115"/>
        <v>7.1739999999999995</v>
      </c>
      <c r="T419" s="65">
        <f t="shared" si="116"/>
        <v>43.043999999999997</v>
      </c>
      <c r="U419" s="45">
        <v>49.5</v>
      </c>
    </row>
    <row r="420" spans="1:21" ht="26.25" customHeight="1" thickBot="1" x14ac:dyDescent="0.3">
      <c r="A420" s="74" t="s">
        <v>757</v>
      </c>
      <c r="B420" s="38" t="s">
        <v>45</v>
      </c>
      <c r="C420" s="39"/>
      <c r="D420" s="41"/>
      <c r="E420" s="41"/>
      <c r="F420" s="41"/>
      <c r="G420" s="42">
        <v>37.36</v>
      </c>
      <c r="H420" s="42">
        <v>37.36</v>
      </c>
      <c r="I420" s="42"/>
      <c r="J420" s="42"/>
      <c r="K420" s="42"/>
      <c r="L420" s="42"/>
      <c r="M420" s="42"/>
      <c r="N420" s="42">
        <f t="shared" si="113"/>
        <v>0</v>
      </c>
      <c r="O420" s="42">
        <v>38.479999999999997</v>
      </c>
      <c r="P420" s="42">
        <v>38.479999999999997</v>
      </c>
      <c r="Q420" s="42">
        <f t="shared" si="114"/>
        <v>0</v>
      </c>
      <c r="R420" s="42">
        <f t="shared" si="114"/>
        <v>38.479999999999997</v>
      </c>
      <c r="S420" s="64">
        <f t="shared" si="115"/>
        <v>7.6959999999999997</v>
      </c>
      <c r="T420" s="65">
        <f t="shared" si="116"/>
        <v>46.175999999999995</v>
      </c>
      <c r="U420" s="45">
        <v>53.1</v>
      </c>
    </row>
    <row r="421" spans="1:21" ht="26.25" customHeight="1" thickBot="1" x14ac:dyDescent="0.3">
      <c r="A421" s="74" t="s">
        <v>758</v>
      </c>
      <c r="B421" s="38" t="s">
        <v>45</v>
      </c>
      <c r="C421" s="39"/>
      <c r="D421" s="41"/>
      <c r="E421" s="41"/>
      <c r="F421" s="41"/>
      <c r="G421" s="42">
        <v>45.7</v>
      </c>
      <c r="H421" s="42">
        <v>45.7</v>
      </c>
      <c r="I421" s="42"/>
      <c r="J421" s="42"/>
      <c r="K421" s="42"/>
      <c r="L421" s="42"/>
      <c r="M421" s="42"/>
      <c r="N421" s="42">
        <f t="shared" si="113"/>
        <v>0</v>
      </c>
      <c r="O421" s="42">
        <v>47.07</v>
      </c>
      <c r="P421" s="42">
        <v>47.07</v>
      </c>
      <c r="Q421" s="42">
        <f t="shared" si="114"/>
        <v>0</v>
      </c>
      <c r="R421" s="42">
        <f t="shared" si="114"/>
        <v>47.07</v>
      </c>
      <c r="S421" s="64">
        <f t="shared" si="115"/>
        <v>9.4139999999999997</v>
      </c>
      <c r="T421" s="65">
        <f t="shared" si="116"/>
        <v>56.484000000000002</v>
      </c>
      <c r="U421" s="45">
        <v>64.959999999999994</v>
      </c>
    </row>
    <row r="422" spans="1:21" ht="26.25" customHeight="1" thickBot="1" x14ac:dyDescent="0.3">
      <c r="A422" s="74" t="s">
        <v>759</v>
      </c>
      <c r="B422" s="38" t="s">
        <v>45</v>
      </c>
      <c r="C422" s="39"/>
      <c r="D422" s="41"/>
      <c r="E422" s="41"/>
      <c r="F422" s="41"/>
      <c r="G422" s="42">
        <v>46.43</v>
      </c>
      <c r="H422" s="42">
        <v>46.43</v>
      </c>
      <c r="I422" s="42"/>
      <c r="J422" s="42"/>
      <c r="K422" s="42"/>
      <c r="L422" s="42"/>
      <c r="M422" s="42"/>
      <c r="N422" s="42">
        <f t="shared" si="113"/>
        <v>0</v>
      </c>
      <c r="O422" s="42">
        <v>47.82</v>
      </c>
      <c r="P422" s="42">
        <v>47.82</v>
      </c>
      <c r="Q422" s="42">
        <f t="shared" si="114"/>
        <v>0</v>
      </c>
      <c r="R422" s="42">
        <f t="shared" si="114"/>
        <v>47.82</v>
      </c>
      <c r="S422" s="64">
        <f t="shared" si="115"/>
        <v>9.5640000000000001</v>
      </c>
      <c r="T422" s="65">
        <f t="shared" si="116"/>
        <v>57.384</v>
      </c>
      <c r="U422" s="45">
        <v>65.989999999999995</v>
      </c>
    </row>
    <row r="423" spans="1:21" ht="26.25" customHeight="1" thickBot="1" x14ac:dyDescent="0.3">
      <c r="A423" s="74" t="s">
        <v>760</v>
      </c>
      <c r="B423" s="38" t="s">
        <v>45</v>
      </c>
      <c r="C423" s="39"/>
      <c r="D423" s="41"/>
      <c r="E423" s="41"/>
      <c r="F423" s="41"/>
      <c r="G423" s="42">
        <v>54.14</v>
      </c>
      <c r="H423" s="42">
        <v>54.14</v>
      </c>
      <c r="I423" s="42"/>
      <c r="J423" s="42"/>
      <c r="K423" s="42"/>
      <c r="L423" s="42"/>
      <c r="M423" s="42"/>
      <c r="N423" s="42">
        <f t="shared" si="113"/>
        <v>0</v>
      </c>
      <c r="O423" s="42">
        <v>55.76</v>
      </c>
      <c r="P423" s="42">
        <v>55.76</v>
      </c>
      <c r="Q423" s="42">
        <f t="shared" si="114"/>
        <v>0</v>
      </c>
      <c r="R423" s="42">
        <f t="shared" si="114"/>
        <v>55.76</v>
      </c>
      <c r="S423" s="64">
        <f t="shared" si="115"/>
        <v>11.152000000000001</v>
      </c>
      <c r="T423" s="65">
        <f t="shared" si="116"/>
        <v>66.912000000000006</v>
      </c>
      <c r="U423" s="45">
        <v>76.95</v>
      </c>
    </row>
    <row r="424" spans="1:21" ht="26.25" customHeight="1" thickBot="1" x14ac:dyDescent="0.3">
      <c r="A424" s="74" t="s">
        <v>761</v>
      </c>
      <c r="B424" s="38" t="s">
        <v>45</v>
      </c>
      <c r="C424" s="68"/>
      <c r="D424" s="59"/>
      <c r="E424" s="59"/>
      <c r="F424" s="59"/>
      <c r="G424" s="42">
        <v>58.78</v>
      </c>
      <c r="H424" s="42">
        <v>58.78</v>
      </c>
      <c r="I424" s="42"/>
      <c r="J424" s="42"/>
      <c r="K424" s="42"/>
      <c r="L424" s="42"/>
      <c r="M424" s="42"/>
      <c r="N424" s="42">
        <f t="shared" si="113"/>
        <v>0</v>
      </c>
      <c r="O424" s="42">
        <v>60.54</v>
      </c>
      <c r="P424" s="42">
        <v>60.54</v>
      </c>
      <c r="Q424" s="42">
        <f t="shared" si="114"/>
        <v>0</v>
      </c>
      <c r="R424" s="42">
        <f t="shared" si="114"/>
        <v>60.54</v>
      </c>
      <c r="S424" s="69">
        <f t="shared" si="115"/>
        <v>12.108000000000001</v>
      </c>
      <c r="T424" s="70">
        <f t="shared" si="116"/>
        <v>72.647999999999996</v>
      </c>
      <c r="U424" s="45">
        <v>83.55</v>
      </c>
    </row>
    <row r="425" spans="1:21" ht="39.75" customHeight="1" thickBot="1" x14ac:dyDescent="0.3">
      <c r="A425" s="63" t="s">
        <v>762</v>
      </c>
      <c r="B425" s="38" t="s">
        <v>45</v>
      </c>
      <c r="C425" s="39"/>
      <c r="D425" s="41"/>
      <c r="E425" s="41"/>
      <c r="F425" s="41"/>
      <c r="G425" s="42">
        <v>82.1</v>
      </c>
      <c r="H425" s="42">
        <v>82.1</v>
      </c>
      <c r="I425" s="42"/>
      <c r="J425" s="42"/>
      <c r="K425" s="42"/>
      <c r="L425" s="42"/>
      <c r="M425" s="42"/>
      <c r="N425" s="42">
        <f t="shared" si="113"/>
        <v>0</v>
      </c>
      <c r="O425" s="42">
        <v>84.56</v>
      </c>
      <c r="P425" s="42">
        <v>84.56</v>
      </c>
      <c r="Q425" s="42">
        <f t="shared" si="114"/>
        <v>0</v>
      </c>
      <c r="R425" s="42">
        <f t="shared" si="114"/>
        <v>84.56</v>
      </c>
      <c r="S425" s="64">
        <f t="shared" si="115"/>
        <v>16.912000000000003</v>
      </c>
      <c r="T425" s="65">
        <f t="shared" si="116"/>
        <v>101.47200000000001</v>
      </c>
      <c r="U425" s="45">
        <v>116.69</v>
      </c>
    </row>
    <row r="426" spans="1:21" ht="26.25" customHeight="1" thickBot="1" x14ac:dyDescent="0.3">
      <c r="A426" s="74" t="s">
        <v>763</v>
      </c>
      <c r="B426" s="38" t="s">
        <v>45</v>
      </c>
      <c r="C426" s="39"/>
      <c r="D426" s="41"/>
      <c r="E426" s="41"/>
      <c r="F426" s="41"/>
      <c r="G426" s="42">
        <v>32.08</v>
      </c>
      <c r="H426" s="42">
        <v>32.08</v>
      </c>
      <c r="I426" s="42"/>
      <c r="J426" s="42"/>
      <c r="K426" s="42"/>
      <c r="L426" s="42"/>
      <c r="M426" s="42"/>
      <c r="N426" s="42">
        <f t="shared" si="113"/>
        <v>0</v>
      </c>
      <c r="O426" s="42">
        <v>33.04</v>
      </c>
      <c r="P426" s="42">
        <v>33.04</v>
      </c>
      <c r="Q426" s="42">
        <f t="shared" si="114"/>
        <v>0</v>
      </c>
      <c r="R426" s="42">
        <f t="shared" si="114"/>
        <v>33.04</v>
      </c>
      <c r="S426" s="64">
        <f>R426*20%</f>
        <v>6.6080000000000005</v>
      </c>
      <c r="T426" s="65">
        <f>R426+S426</f>
        <v>39.647999999999996</v>
      </c>
      <c r="U426" s="45">
        <v>45.6</v>
      </c>
    </row>
    <row r="427" spans="1:21" ht="26.25" customHeight="1" thickBot="1" x14ac:dyDescent="0.3">
      <c r="A427" s="74" t="s">
        <v>764</v>
      </c>
      <c r="B427" s="38" t="s">
        <v>45</v>
      </c>
      <c r="C427" s="39"/>
      <c r="D427" s="41"/>
      <c r="E427" s="41"/>
      <c r="F427" s="41"/>
      <c r="G427" s="42">
        <v>36.4</v>
      </c>
      <c r="H427" s="42">
        <v>36.4</v>
      </c>
      <c r="I427" s="42"/>
      <c r="J427" s="42"/>
      <c r="K427" s="42"/>
      <c r="L427" s="42"/>
      <c r="M427" s="42"/>
      <c r="N427" s="42">
        <f t="shared" si="113"/>
        <v>0</v>
      </c>
      <c r="O427" s="42">
        <v>37.49</v>
      </c>
      <c r="P427" s="42">
        <v>37.49</v>
      </c>
      <c r="Q427" s="42">
        <f t="shared" si="114"/>
        <v>0</v>
      </c>
      <c r="R427" s="42">
        <f t="shared" si="114"/>
        <v>37.49</v>
      </c>
      <c r="S427" s="64">
        <f>R427*20%</f>
        <v>7.4980000000000011</v>
      </c>
      <c r="T427" s="65">
        <f>R427+S427</f>
        <v>44.988</v>
      </c>
      <c r="U427" s="45">
        <v>51.74</v>
      </c>
    </row>
    <row r="428" spans="1:21" ht="26.25" customHeight="1" x14ac:dyDescent="0.25">
      <c r="A428" s="74" t="s">
        <v>765</v>
      </c>
      <c r="B428" s="38" t="s">
        <v>45</v>
      </c>
      <c r="C428" s="39"/>
      <c r="D428" s="41"/>
      <c r="E428" s="41"/>
      <c r="F428" s="41"/>
      <c r="G428" s="42">
        <v>55.5</v>
      </c>
      <c r="H428" s="42">
        <v>55.5</v>
      </c>
      <c r="I428" s="42"/>
      <c r="J428" s="42"/>
      <c r="K428" s="42"/>
      <c r="L428" s="42"/>
      <c r="M428" s="42"/>
      <c r="N428" s="42">
        <f t="shared" si="113"/>
        <v>0</v>
      </c>
      <c r="O428" s="42">
        <v>57.17</v>
      </c>
      <c r="P428" s="42">
        <v>57.17</v>
      </c>
      <c r="Q428" s="42">
        <f t="shared" si="114"/>
        <v>0</v>
      </c>
      <c r="R428" s="42">
        <f t="shared" si="114"/>
        <v>57.17</v>
      </c>
      <c r="S428" s="64">
        <f>R428*20%</f>
        <v>11.434000000000001</v>
      </c>
      <c r="T428" s="65">
        <f>R428+S428</f>
        <v>68.603999999999999</v>
      </c>
      <c r="U428" s="45">
        <v>78.89</v>
      </c>
    </row>
    <row r="429" spans="1:21" ht="16.5" customHeight="1" x14ac:dyDescent="0.25">
      <c r="A429" s="93"/>
      <c r="B429" s="29"/>
      <c r="C429" s="28"/>
      <c r="D429" s="28"/>
      <c r="E429" s="28"/>
      <c r="F429" s="28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5"/>
      <c r="T429" s="95"/>
      <c r="U429" s="95"/>
    </row>
    <row r="430" spans="1:21" ht="26.25" hidden="1" customHeight="1" x14ac:dyDescent="0.25">
      <c r="A430" s="96"/>
      <c r="B430" s="29"/>
      <c r="C430" s="96"/>
      <c r="D430" s="96"/>
      <c r="E430" s="96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T430" s="98"/>
      <c r="U430" s="98"/>
    </row>
    <row r="431" spans="1:21" ht="26.25" hidden="1" customHeight="1" x14ac:dyDescent="0.2">
      <c r="T431" s="98"/>
      <c r="U431" s="98"/>
    </row>
    <row r="432" spans="1:21" ht="40.5" customHeight="1" x14ac:dyDescent="0.3">
      <c r="A432" s="99" t="s">
        <v>766</v>
      </c>
      <c r="B432" s="100"/>
      <c r="C432" s="100"/>
      <c r="D432" s="100" t="s">
        <v>767</v>
      </c>
      <c r="E432" s="101"/>
      <c r="F432" s="102"/>
      <c r="G432" s="101"/>
      <c r="H432" s="101"/>
      <c r="I432" s="101"/>
      <c r="J432" s="101"/>
      <c r="K432" s="101"/>
      <c r="L432" s="101"/>
      <c r="M432" s="101"/>
      <c r="N432" s="101" t="s">
        <v>767</v>
      </c>
      <c r="O432" s="101" t="s">
        <v>767</v>
      </c>
      <c r="P432" s="101" t="s">
        <v>767</v>
      </c>
      <c r="Q432" s="101" t="s">
        <v>767</v>
      </c>
      <c r="S432" s="101"/>
      <c r="T432" s="101"/>
    </row>
    <row r="433" spans="1:21" ht="39.75" customHeight="1" x14ac:dyDescent="0.3">
      <c r="A433" s="101" t="s">
        <v>768</v>
      </c>
      <c r="B433" s="103"/>
      <c r="C433" s="103"/>
      <c r="D433" s="101" t="s">
        <v>769</v>
      </c>
      <c r="E433" s="103"/>
      <c r="F433" s="103"/>
      <c r="G433" s="101"/>
      <c r="H433" s="101"/>
      <c r="I433" s="101"/>
      <c r="J433" s="101"/>
      <c r="K433" s="101"/>
      <c r="L433" s="101"/>
      <c r="M433" s="101"/>
      <c r="N433" s="101" t="s">
        <v>770</v>
      </c>
      <c r="O433" s="101" t="s">
        <v>770</v>
      </c>
      <c r="P433" s="101" t="s">
        <v>770</v>
      </c>
      <c r="Q433" s="101" t="s">
        <v>770</v>
      </c>
      <c r="S433" s="101"/>
      <c r="T433" s="101"/>
    </row>
    <row r="434" spans="1:21" ht="19.5" customHeight="1" x14ac:dyDescent="0.3">
      <c r="A434" s="103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S434" s="101"/>
      <c r="T434" s="101"/>
    </row>
    <row r="435" spans="1:21" ht="26.25" customHeight="1" x14ac:dyDescent="0.3">
      <c r="A435" s="103" t="s">
        <v>771</v>
      </c>
      <c r="B435" s="101"/>
      <c r="C435" s="101"/>
      <c r="D435" s="101" t="s">
        <v>772</v>
      </c>
      <c r="E435" s="101"/>
      <c r="F435" s="101"/>
      <c r="G435" s="101"/>
      <c r="H435" s="101"/>
      <c r="I435" s="101"/>
      <c r="J435" s="101"/>
      <c r="K435" s="101"/>
      <c r="L435" s="101"/>
      <c r="M435" s="101"/>
      <c r="N435" s="101" t="s">
        <v>772</v>
      </c>
      <c r="O435" s="101" t="s">
        <v>772</v>
      </c>
      <c r="P435" s="101" t="s">
        <v>772</v>
      </c>
      <c r="Q435" s="101" t="s">
        <v>772</v>
      </c>
      <c r="S435" s="101"/>
      <c r="T435" s="101"/>
    </row>
    <row r="436" spans="1:21" ht="26.25" customHeight="1" x14ac:dyDescent="0.3">
      <c r="A436" s="103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S436" s="101"/>
      <c r="T436" s="101"/>
    </row>
    <row r="437" spans="1:21" ht="26.25" customHeight="1" x14ac:dyDescent="0.3">
      <c r="A437" s="103" t="s">
        <v>773</v>
      </c>
      <c r="B437" s="101"/>
      <c r="C437" s="101"/>
      <c r="D437" s="101" t="s">
        <v>774</v>
      </c>
      <c r="E437" s="101"/>
      <c r="F437" s="101"/>
      <c r="G437" s="101"/>
      <c r="H437" s="101"/>
      <c r="I437" s="101"/>
      <c r="J437" s="101"/>
      <c r="K437" s="101"/>
      <c r="L437" s="101"/>
      <c r="M437" s="101"/>
      <c r="N437" s="101" t="s">
        <v>774</v>
      </c>
      <c r="O437" s="101" t="s">
        <v>774</v>
      </c>
      <c r="P437" s="101" t="s">
        <v>774</v>
      </c>
      <c r="Q437" s="101" t="s">
        <v>774</v>
      </c>
      <c r="S437" s="101"/>
      <c r="T437" s="101"/>
    </row>
    <row r="438" spans="1:21" ht="26.25" customHeight="1" x14ac:dyDescent="0.3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S438" s="101"/>
      <c r="T438" s="101"/>
      <c r="U438" s="101"/>
    </row>
    <row r="439" spans="1:21" ht="26.25" customHeight="1" x14ac:dyDescent="0.2">
      <c r="C439" s="29"/>
      <c r="D439" s="29"/>
    </row>
    <row r="1046" spans="2:2" s="28" customFormat="1" ht="26.25" customHeight="1" x14ac:dyDescent="0.2">
      <c r="B1046" s="29"/>
    </row>
    <row r="1047" spans="2:2" s="28" customFormat="1" ht="26.25" customHeight="1" x14ac:dyDescent="0.2">
      <c r="B1047" s="29"/>
    </row>
    <row r="1048" spans="2:2" s="28" customFormat="1" ht="26.25" customHeight="1" x14ac:dyDescent="0.2">
      <c r="B1048" s="29"/>
    </row>
    <row r="1049" spans="2:2" s="28" customFormat="1" ht="26.25" customHeight="1" x14ac:dyDescent="0.2">
      <c r="B1049" s="29"/>
    </row>
    <row r="1050" spans="2:2" s="28" customFormat="1" ht="26.25" customHeight="1" x14ac:dyDescent="0.2">
      <c r="B1050" s="29"/>
    </row>
    <row r="1051" spans="2:2" s="28" customFormat="1" ht="26.25" customHeight="1" x14ac:dyDescent="0.2">
      <c r="B1051" s="29"/>
    </row>
    <row r="1052" spans="2:2" s="28" customFormat="1" ht="26.25" customHeight="1" x14ac:dyDescent="0.2">
      <c r="B1052" s="29"/>
    </row>
    <row r="1053" spans="2:2" s="28" customFormat="1" ht="26.25" customHeight="1" x14ac:dyDescent="0.2">
      <c r="B1053" s="29"/>
    </row>
    <row r="1054" spans="2:2" s="28" customFormat="1" ht="26.25" customHeight="1" x14ac:dyDescent="0.2">
      <c r="B1054" s="29"/>
    </row>
    <row r="1055" spans="2:2" s="28" customFormat="1" ht="26.25" customHeight="1" x14ac:dyDescent="0.2">
      <c r="B1055" s="29"/>
    </row>
    <row r="1056" spans="2:2" s="28" customFormat="1" ht="26.25" customHeight="1" x14ac:dyDescent="0.2">
      <c r="B1056" s="29"/>
    </row>
    <row r="1057" spans="2:2" s="28" customFormat="1" ht="26.25" customHeight="1" x14ac:dyDescent="0.2">
      <c r="B1057" s="29"/>
    </row>
    <row r="1058" spans="2:2" s="28" customFormat="1" ht="26.25" customHeight="1" x14ac:dyDescent="0.2">
      <c r="B1058" s="29"/>
    </row>
    <row r="1059" spans="2:2" s="28" customFormat="1" ht="26.25" customHeight="1" x14ac:dyDescent="0.2">
      <c r="B1059" s="29"/>
    </row>
    <row r="1060" spans="2:2" s="28" customFormat="1" ht="26.25" customHeight="1" x14ac:dyDescent="0.2">
      <c r="B1060" s="29"/>
    </row>
    <row r="1061" spans="2:2" s="28" customFormat="1" ht="26.25" customHeight="1" x14ac:dyDescent="0.2">
      <c r="B1061" s="29"/>
    </row>
    <row r="1062" spans="2:2" s="28" customFormat="1" ht="26.25" customHeight="1" x14ac:dyDescent="0.2">
      <c r="B1062" s="29"/>
    </row>
    <row r="1063" spans="2:2" s="28" customFormat="1" ht="26.25" customHeight="1" x14ac:dyDescent="0.2">
      <c r="B1063" s="29"/>
    </row>
    <row r="1064" spans="2:2" s="28" customFormat="1" ht="26.25" customHeight="1" x14ac:dyDescent="0.2">
      <c r="B1064" s="29"/>
    </row>
    <row r="1065" spans="2:2" s="28" customFormat="1" ht="26.25" customHeight="1" x14ac:dyDescent="0.2">
      <c r="B1065" s="29"/>
    </row>
    <row r="1066" spans="2:2" s="28" customFormat="1" ht="26.25" customHeight="1" x14ac:dyDescent="0.2">
      <c r="B1066" s="29"/>
    </row>
    <row r="1067" spans="2:2" s="28" customFormat="1" ht="26.25" customHeight="1" x14ac:dyDescent="0.2">
      <c r="B1067" s="29"/>
    </row>
  </sheetData>
  <mergeCells count="3">
    <mergeCell ref="A9:U9"/>
    <mergeCell ref="A11:U11"/>
    <mergeCell ref="A13:U13"/>
  </mergeCells>
  <pageMargins left="0.59055118110236227" right="0" top="0.43307086614173229" bottom="0.19685039370078741" header="0.19685039370078741" footer="0"/>
  <pageSetup paperSize="9" scale="61" fitToHeight="2" orientation="portrait" horizontalDpi="300" verticalDpi="300" r:id="rId1"/>
  <headerFooter alignWithMargins="0"/>
  <rowBreaks count="1" manualBreakCount="1">
    <brk id="4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69"/>
  <sheetViews>
    <sheetView topLeftCell="A139" zoomScale="80" zoomScaleNormal="80" workbookViewId="0">
      <selection activeCell="V139" sqref="V1:V1048576"/>
    </sheetView>
  </sheetViews>
  <sheetFormatPr defaultRowHeight="14.25" x14ac:dyDescent="0.2"/>
  <cols>
    <col min="1" max="1" width="9.140625" style="216"/>
    <col min="2" max="2" width="0" style="216" hidden="1" customWidth="1"/>
    <col min="3" max="3" width="44.5703125" style="219" customWidth="1"/>
    <col min="4" max="4" width="17.7109375" style="214" customWidth="1"/>
    <col min="5" max="5" width="18.7109375" style="215" customWidth="1"/>
    <col min="6" max="6" width="16.85546875" style="216" hidden="1" customWidth="1"/>
    <col min="7" max="7" width="25" style="216" customWidth="1"/>
    <col min="8" max="8" width="15.5703125" style="216" hidden="1" customWidth="1"/>
    <col min="9" max="9" width="18.28515625" style="216" hidden="1" customWidth="1"/>
    <col min="10" max="10" width="19.28515625" style="216" hidden="1" customWidth="1"/>
    <col min="11" max="11" width="17.5703125" style="216" hidden="1" customWidth="1"/>
    <col min="12" max="12" width="15.85546875" style="216" hidden="1" customWidth="1"/>
    <col min="13" max="13" width="17" style="216" hidden="1" customWidth="1"/>
    <col min="14" max="14" width="15" style="216" hidden="1" customWidth="1"/>
    <col min="15" max="15" width="15.85546875" style="216" hidden="1" customWidth="1"/>
    <col min="16" max="16" width="15.5703125" style="216" hidden="1" customWidth="1"/>
    <col min="17" max="17" width="20" style="216" hidden="1" customWidth="1"/>
    <col min="18" max="18" width="20.42578125" style="217" hidden="1" customWidth="1"/>
    <col min="19" max="19" width="21.140625" style="216" hidden="1" customWidth="1"/>
    <col min="20" max="20" width="20.140625" style="216" hidden="1" customWidth="1"/>
    <col min="21" max="21" width="20.5703125" style="216" hidden="1" customWidth="1"/>
    <col min="22" max="23" width="19" style="216" customWidth="1"/>
    <col min="24" max="24" width="15.28515625" style="216" customWidth="1"/>
    <col min="25" max="16384" width="9.140625" style="216"/>
  </cols>
  <sheetData>
    <row r="1" spans="3:24" x14ac:dyDescent="0.2">
      <c r="C1" s="214"/>
      <c r="V1" s="218"/>
      <c r="W1" s="218"/>
      <c r="X1"/>
    </row>
    <row r="2" spans="3:24" ht="18.75" x14ac:dyDescent="0.3">
      <c r="D2" s="220" t="s">
        <v>0</v>
      </c>
      <c r="E2" s="221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22"/>
      <c r="S2" s="219"/>
      <c r="T2" s="219"/>
      <c r="U2" s="219"/>
      <c r="V2" s="219"/>
      <c r="W2" s="219"/>
    </row>
    <row r="3" spans="3:24" ht="20.25" x14ac:dyDescent="0.3">
      <c r="D3" s="223" t="s">
        <v>1</v>
      </c>
      <c r="E3" s="221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22"/>
      <c r="S3" s="219"/>
      <c r="T3" s="219"/>
      <c r="U3" s="224"/>
      <c r="V3" s="224"/>
      <c r="W3" s="224"/>
      <c r="X3" s="219"/>
    </row>
    <row r="4" spans="3:24" ht="18" x14ac:dyDescent="0.25">
      <c r="D4" s="225"/>
      <c r="E4" s="221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22"/>
      <c r="S4" s="219"/>
      <c r="T4" s="219"/>
      <c r="U4" s="224"/>
      <c r="V4" s="224"/>
      <c r="W4" s="224"/>
      <c r="X4" s="224"/>
    </row>
    <row r="5" spans="3:24" ht="21.75" customHeight="1" x14ac:dyDescent="0.3">
      <c r="D5" s="226"/>
      <c r="E5" s="223" t="s">
        <v>2</v>
      </c>
      <c r="H5" s="224"/>
      <c r="I5" s="225"/>
      <c r="K5" s="225"/>
      <c r="O5" s="225" t="s">
        <v>2</v>
      </c>
      <c r="P5" s="225"/>
      <c r="Q5" s="225" t="s">
        <v>2</v>
      </c>
      <c r="T5" s="219"/>
      <c r="U5" s="224"/>
      <c r="V5" s="224"/>
      <c r="W5" s="224"/>
      <c r="X5" s="224"/>
    </row>
    <row r="6" spans="3:24" ht="20.25" customHeight="1" x14ac:dyDescent="0.25">
      <c r="D6" s="227" t="s">
        <v>1542</v>
      </c>
      <c r="E6" s="228" t="s">
        <v>4</v>
      </c>
      <c r="H6" s="224"/>
      <c r="I6" s="229"/>
      <c r="K6" s="229"/>
      <c r="O6" s="230" t="s">
        <v>5</v>
      </c>
      <c r="P6" s="230"/>
      <c r="Q6" s="230" t="s">
        <v>5</v>
      </c>
      <c r="T6" s="219"/>
      <c r="U6" s="224"/>
      <c r="V6" s="224"/>
      <c r="W6" s="224"/>
      <c r="X6" s="224"/>
    </row>
    <row r="7" spans="3:24" ht="15" x14ac:dyDescent="0.25">
      <c r="D7" s="231"/>
      <c r="F7" s="219"/>
      <c r="G7" s="219"/>
      <c r="H7" s="219"/>
      <c r="I7" s="232"/>
      <c r="J7" s="232"/>
      <c r="K7" s="232"/>
      <c r="L7" s="232"/>
      <c r="M7" s="232"/>
      <c r="N7" s="232"/>
      <c r="O7" s="232"/>
      <c r="P7" s="232"/>
      <c r="Q7" s="232"/>
      <c r="R7" s="233"/>
      <c r="S7" s="232"/>
      <c r="T7" s="219"/>
      <c r="U7" s="224"/>
      <c r="V7" s="224"/>
      <c r="W7" s="224"/>
      <c r="X7" s="224"/>
    </row>
    <row r="8" spans="3:24" ht="33.75" customHeight="1" x14ac:dyDescent="0.3">
      <c r="C8" s="234" t="s">
        <v>6</v>
      </c>
      <c r="D8" s="235"/>
      <c r="E8" s="236"/>
      <c r="F8" s="237"/>
      <c r="G8" s="235"/>
      <c r="H8" s="238"/>
      <c r="I8" s="218"/>
      <c r="J8" s="218"/>
      <c r="K8" s="218"/>
      <c r="L8" s="218"/>
      <c r="M8" s="218"/>
      <c r="N8" s="218"/>
      <c r="O8" s="218"/>
      <c r="P8" s="218"/>
      <c r="Q8" s="218"/>
      <c r="R8" s="239"/>
      <c r="S8" s="219"/>
      <c r="T8" s="238"/>
      <c r="U8" s="238"/>
      <c r="V8" s="238"/>
      <c r="W8" s="238"/>
      <c r="X8" s="224"/>
    </row>
    <row r="9" spans="3:24" ht="13.5" customHeight="1" x14ac:dyDescent="0.3">
      <c r="C9" s="235"/>
      <c r="D9" s="235"/>
      <c r="E9" s="236"/>
      <c r="F9" s="235"/>
      <c r="G9" s="235"/>
      <c r="H9" s="225"/>
      <c r="I9" s="218"/>
      <c r="J9" s="218"/>
      <c r="K9" s="218"/>
      <c r="L9" s="218"/>
      <c r="M9" s="218"/>
      <c r="N9" s="218"/>
      <c r="O9" s="218"/>
      <c r="P9" s="218"/>
      <c r="Q9" s="218"/>
      <c r="R9" s="239"/>
      <c r="S9" s="219"/>
      <c r="T9" s="218"/>
      <c r="U9" s="238"/>
      <c r="V9" s="238"/>
      <c r="W9" s="238"/>
      <c r="X9" s="238"/>
    </row>
    <row r="10" spans="3:24" ht="20.25" x14ac:dyDescent="0.3">
      <c r="C10" s="240" t="s">
        <v>7</v>
      </c>
      <c r="D10" s="240"/>
      <c r="E10" s="241"/>
      <c r="F10" s="237"/>
      <c r="G10" s="235"/>
      <c r="H10" s="225"/>
      <c r="I10" s="218"/>
      <c r="J10" s="218"/>
      <c r="K10" s="218"/>
      <c r="L10" s="218"/>
      <c r="M10" s="218"/>
      <c r="N10" s="218"/>
      <c r="O10" s="218"/>
      <c r="P10" s="218"/>
      <c r="Q10" s="218"/>
      <c r="R10" s="239"/>
      <c r="S10" s="219"/>
      <c r="T10" s="219"/>
      <c r="U10" s="238"/>
      <c r="V10" s="238"/>
      <c r="W10" s="238"/>
      <c r="X10" s="238"/>
    </row>
    <row r="11" spans="3:24" ht="14.25" customHeight="1" x14ac:dyDescent="0.3">
      <c r="C11" s="235"/>
      <c r="D11" s="235"/>
      <c r="E11" s="236"/>
      <c r="F11" s="235"/>
      <c r="G11" s="235"/>
      <c r="H11" s="225"/>
      <c r="I11" s="219"/>
      <c r="J11" s="219"/>
      <c r="K11" s="219"/>
      <c r="L11" s="219"/>
      <c r="M11" s="219"/>
      <c r="N11" s="219"/>
      <c r="O11" s="219"/>
      <c r="P11" s="219"/>
      <c r="Q11" s="219"/>
      <c r="R11" s="222"/>
      <c r="S11" s="219"/>
      <c r="T11" s="218"/>
      <c r="U11" s="218"/>
      <c r="V11" s="218"/>
      <c r="W11" s="218"/>
      <c r="X11" s="238"/>
    </row>
    <row r="12" spans="3:24" ht="15.75" x14ac:dyDescent="0.25">
      <c r="C12" s="235" t="s">
        <v>1543</v>
      </c>
      <c r="D12" s="235"/>
      <c r="F12" s="237"/>
      <c r="G12" s="237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22"/>
      <c r="S12" s="219"/>
      <c r="T12" s="219"/>
      <c r="U12" s="219"/>
      <c r="V12" s="219"/>
      <c r="W12" s="219"/>
      <c r="X12" s="218"/>
    </row>
    <row r="13" spans="3:24" ht="13.5" customHeight="1" x14ac:dyDescent="0.25">
      <c r="D13" s="232"/>
      <c r="E13" s="236"/>
      <c r="F13" s="225"/>
      <c r="G13" s="225"/>
      <c r="H13" s="225"/>
      <c r="I13" s="219"/>
      <c r="J13" s="219"/>
      <c r="K13" s="219"/>
      <c r="L13" s="219"/>
      <c r="M13" s="219"/>
      <c r="N13" s="219"/>
      <c r="O13" s="219"/>
      <c r="P13" s="219"/>
      <c r="Q13" s="219"/>
      <c r="R13" s="222"/>
      <c r="S13" s="219"/>
      <c r="T13" s="219"/>
      <c r="U13" s="219"/>
      <c r="V13" s="219"/>
      <c r="W13" s="219"/>
      <c r="X13" s="219"/>
    </row>
    <row r="14" spans="3:24" ht="25.5" customHeight="1" thickBot="1" x14ac:dyDescent="0.3">
      <c r="C14" s="224" t="s">
        <v>13</v>
      </c>
      <c r="F14" s="225"/>
      <c r="G14" s="215" t="s">
        <v>1544</v>
      </c>
      <c r="H14" s="242">
        <v>45658</v>
      </c>
      <c r="I14" s="219" t="s">
        <v>781</v>
      </c>
      <c r="J14" s="219" t="s">
        <v>1545</v>
      </c>
      <c r="K14" s="219" t="s">
        <v>1546</v>
      </c>
      <c r="L14" s="219" t="s">
        <v>1547</v>
      </c>
      <c r="M14" s="219" t="s">
        <v>1548</v>
      </c>
      <c r="N14" s="219" t="s">
        <v>18</v>
      </c>
      <c r="O14" s="219" t="s">
        <v>1549</v>
      </c>
      <c r="P14" s="219" t="s">
        <v>19</v>
      </c>
      <c r="Q14" s="219" t="s">
        <v>788</v>
      </c>
      <c r="R14" s="222" t="s">
        <v>1550</v>
      </c>
      <c r="T14" s="219"/>
      <c r="U14" s="219"/>
      <c r="V14" s="219"/>
      <c r="W14" s="219"/>
      <c r="X14" s="219"/>
    </row>
    <row r="15" spans="3:24" ht="43.5" customHeight="1" thickBot="1" x14ac:dyDescent="0.3">
      <c r="C15" s="243" t="s">
        <v>24</v>
      </c>
      <c r="D15" s="244" t="s">
        <v>25</v>
      </c>
      <c r="E15" s="245" t="s">
        <v>27</v>
      </c>
      <c r="F15" s="246" t="s">
        <v>1551</v>
      </c>
      <c r="G15" s="247" t="s">
        <v>29</v>
      </c>
      <c r="H15" s="246" t="s">
        <v>30</v>
      </c>
      <c r="I15" s="246" t="s">
        <v>30</v>
      </c>
      <c r="J15" s="246"/>
      <c r="K15" s="246"/>
      <c r="L15" s="246" t="s">
        <v>30</v>
      </c>
      <c r="M15" s="246" t="s">
        <v>30</v>
      </c>
      <c r="N15" s="246" t="s">
        <v>30</v>
      </c>
      <c r="O15" s="246" t="s">
        <v>30</v>
      </c>
      <c r="P15" s="246" t="s">
        <v>30</v>
      </c>
      <c r="Q15" s="246" t="s">
        <v>30</v>
      </c>
      <c r="R15" s="248" t="s">
        <v>30</v>
      </c>
      <c r="S15" s="246" t="s">
        <v>1552</v>
      </c>
      <c r="T15" s="246" t="s">
        <v>1553</v>
      </c>
      <c r="U15" s="249" t="s">
        <v>32</v>
      </c>
      <c r="V15" s="250" t="s">
        <v>1554</v>
      </c>
      <c r="W15" s="251"/>
      <c r="X15" s="219"/>
    </row>
    <row r="16" spans="3:24" ht="9.75" customHeight="1" x14ac:dyDescent="0.25">
      <c r="C16" s="252"/>
      <c r="D16" s="253"/>
      <c r="E16" s="254"/>
      <c r="F16" s="255"/>
      <c r="G16" s="256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7"/>
      <c r="S16" s="255"/>
      <c r="T16" s="255"/>
      <c r="U16" s="258"/>
      <c r="V16" s="259"/>
      <c r="W16" s="260"/>
      <c r="X16" s="261"/>
    </row>
    <row r="17" spans="3:24" ht="20.25" customHeight="1" thickBot="1" x14ac:dyDescent="0.3">
      <c r="C17" s="262" t="s">
        <v>1555</v>
      </c>
      <c r="D17" s="263" t="s">
        <v>1556</v>
      </c>
      <c r="E17" s="264" t="s">
        <v>1557</v>
      </c>
      <c r="F17" s="265">
        <v>7323990000</v>
      </c>
      <c r="G17" s="266" t="s">
        <v>1558</v>
      </c>
      <c r="H17" s="267">
        <v>74.47</v>
      </c>
      <c r="I17" s="268">
        <v>74.47</v>
      </c>
      <c r="J17" s="268">
        <v>74.47</v>
      </c>
      <c r="K17" s="268">
        <v>74.47</v>
      </c>
      <c r="L17" s="268">
        <v>74.47</v>
      </c>
      <c r="M17" s="268">
        <v>74.47</v>
      </c>
      <c r="N17" s="268">
        <f t="shared" ref="N17" si="0">M17</f>
        <v>74.47</v>
      </c>
      <c r="O17" s="268">
        <v>74.47</v>
      </c>
      <c r="P17" s="268">
        <v>74.47</v>
      </c>
      <c r="Q17" s="268">
        <v>74.47</v>
      </c>
      <c r="R17" s="269">
        <v>74.47</v>
      </c>
      <c r="S17" s="270">
        <v>20</v>
      </c>
      <c r="T17" s="271">
        <f>N17*0.2</f>
        <v>14.894</v>
      </c>
      <c r="U17" s="272">
        <f>N17+T17</f>
        <v>89.364000000000004</v>
      </c>
      <c r="V17" s="273">
        <v>94.73</v>
      </c>
      <c r="W17" s="274"/>
      <c r="X17" s="261"/>
    </row>
    <row r="18" spans="3:24" ht="18" x14ac:dyDescent="0.25">
      <c r="C18" s="275" t="s">
        <v>1559</v>
      </c>
      <c r="D18" s="276"/>
      <c r="E18" s="277"/>
      <c r="F18" s="278"/>
      <c r="G18" s="279"/>
      <c r="H18" s="280"/>
      <c r="I18" s="280"/>
      <c r="J18" s="280"/>
      <c r="K18" s="280"/>
      <c r="L18" s="280"/>
      <c r="M18" s="280"/>
      <c r="N18" s="281"/>
      <c r="O18" s="281"/>
      <c r="P18" s="281"/>
      <c r="Q18" s="281"/>
      <c r="R18" s="282"/>
      <c r="S18" s="280"/>
      <c r="T18" s="283"/>
      <c r="U18" s="284"/>
      <c r="V18" s="273"/>
      <c r="W18" s="274"/>
      <c r="X18" s="285"/>
    </row>
    <row r="19" spans="3:24" ht="39" customHeight="1" x14ac:dyDescent="0.25">
      <c r="C19" s="286" t="s">
        <v>1560</v>
      </c>
      <c r="D19" s="276" t="s">
        <v>1561</v>
      </c>
      <c r="E19" s="277" t="s">
        <v>1562</v>
      </c>
      <c r="F19" s="278">
        <v>9402900000</v>
      </c>
      <c r="G19" s="279" t="s">
        <v>1563</v>
      </c>
      <c r="H19" s="281">
        <v>465.94</v>
      </c>
      <c r="I19" s="281">
        <f>ROUND((H19*1.003),2)</f>
        <v>467.34</v>
      </c>
      <c r="J19" s="281">
        <v>468.74</v>
      </c>
      <c r="K19" s="281">
        <v>470.15</v>
      </c>
      <c r="L19" s="281">
        <f t="shared" ref="L19:L31" si="1">ROUND((K19*1.003),2)</f>
        <v>471.56</v>
      </c>
      <c r="M19" s="281">
        <f t="shared" ref="M19:M31" si="2">ROUND((L19*1.006),2)</f>
        <v>474.39</v>
      </c>
      <c r="N19" s="281">
        <f t="shared" ref="N19:N31" si="3">ROUND(M19*1.003,2)</f>
        <v>475.81</v>
      </c>
      <c r="O19" s="281">
        <v>477.24</v>
      </c>
      <c r="P19" s="281">
        <v>478.67</v>
      </c>
      <c r="Q19" s="281">
        <v>478.67</v>
      </c>
      <c r="R19" s="282">
        <f>ROUND(O19*1.003,2)</f>
        <v>478.67</v>
      </c>
      <c r="S19" s="287">
        <v>10</v>
      </c>
      <c r="T19" s="288">
        <f>ROUND((R19*0.1),2)</f>
        <v>47.87</v>
      </c>
      <c r="U19" s="284">
        <f>R19+T19</f>
        <v>526.54</v>
      </c>
      <c r="V19" s="273">
        <v>558.13</v>
      </c>
      <c r="W19" s="274"/>
      <c r="X19" s="285"/>
    </row>
    <row r="20" spans="3:24" s="289" customFormat="1" ht="39.75" customHeight="1" x14ac:dyDescent="0.25">
      <c r="C20" s="286" t="s">
        <v>1560</v>
      </c>
      <c r="D20" s="276" t="s">
        <v>1564</v>
      </c>
      <c r="E20" s="277" t="s">
        <v>1562</v>
      </c>
      <c r="F20" s="278">
        <v>9402900000</v>
      </c>
      <c r="G20" s="279" t="s">
        <v>1563</v>
      </c>
      <c r="H20" s="281">
        <v>465.94</v>
      </c>
      <c r="I20" s="281">
        <f>ROUND((H20*1.003),2)</f>
        <v>467.34</v>
      </c>
      <c r="J20" s="281">
        <v>468.74</v>
      </c>
      <c r="K20" s="281">
        <v>470.15</v>
      </c>
      <c r="L20" s="281">
        <f t="shared" si="1"/>
        <v>471.56</v>
      </c>
      <c r="M20" s="281">
        <f t="shared" si="2"/>
        <v>474.39</v>
      </c>
      <c r="N20" s="281">
        <f t="shared" si="3"/>
        <v>475.81</v>
      </c>
      <c r="O20" s="281"/>
      <c r="P20" s="281">
        <v>478.67</v>
      </c>
      <c r="Q20" s="281">
        <v>504.8</v>
      </c>
      <c r="R20" s="282">
        <v>504.8</v>
      </c>
      <c r="S20" s="287">
        <v>10</v>
      </c>
      <c r="T20" s="288">
        <f>ROUND((R20*0.1),2)</f>
        <v>50.48</v>
      </c>
      <c r="U20" s="284">
        <f>R20+T20</f>
        <v>555.28</v>
      </c>
      <c r="V20" s="273">
        <v>588.6</v>
      </c>
      <c r="W20" s="274"/>
      <c r="X20" s="285"/>
    </row>
    <row r="21" spans="3:24" ht="0.75" customHeight="1" x14ac:dyDescent="0.25">
      <c r="C21" s="286"/>
      <c r="D21" s="276"/>
      <c r="E21" s="277"/>
      <c r="F21" s="278"/>
      <c r="G21" s="279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2"/>
      <c r="S21" s="287"/>
      <c r="T21" s="288"/>
      <c r="U21" s="284"/>
      <c r="V21" s="273"/>
      <c r="W21" s="274"/>
      <c r="X21" s="285"/>
    </row>
    <row r="22" spans="3:24" ht="25.5" customHeight="1" x14ac:dyDescent="0.25">
      <c r="C22" s="286" t="s">
        <v>1565</v>
      </c>
      <c r="D22" s="290" t="s">
        <v>1566</v>
      </c>
      <c r="E22" s="277" t="s">
        <v>1562</v>
      </c>
      <c r="F22" s="278">
        <v>9402900000</v>
      </c>
      <c r="G22" s="279" t="s">
        <v>1563</v>
      </c>
      <c r="H22" s="281">
        <v>550.20000000000005</v>
      </c>
      <c r="I22" s="281">
        <f t="shared" ref="I22:I84" si="4">ROUND((H22*1.003),2)</f>
        <v>551.85</v>
      </c>
      <c r="J22" s="281">
        <v>553.51</v>
      </c>
      <c r="K22" s="281">
        <v>555.16999999999996</v>
      </c>
      <c r="L22" s="281">
        <f t="shared" si="1"/>
        <v>556.84</v>
      </c>
      <c r="M22" s="281">
        <f t="shared" si="2"/>
        <v>560.17999999999995</v>
      </c>
      <c r="N22" s="281">
        <f t="shared" si="3"/>
        <v>561.86</v>
      </c>
      <c r="O22" s="281">
        <v>563.54999999999995</v>
      </c>
      <c r="P22" s="281">
        <v>565.24</v>
      </c>
      <c r="Q22" s="281">
        <v>565.24</v>
      </c>
      <c r="R22" s="282">
        <f>ROUND(O22*1.003,2)</f>
        <v>565.24</v>
      </c>
      <c r="S22" s="287">
        <v>10</v>
      </c>
      <c r="T22" s="288">
        <f t="shared" ref="T22:T65" si="5">ROUND((R22*0.1),2)</f>
        <v>56.52</v>
      </c>
      <c r="U22" s="284">
        <f>R22+T22</f>
        <v>621.76</v>
      </c>
      <c r="V22" s="273">
        <v>659.07</v>
      </c>
      <c r="W22" s="274"/>
      <c r="X22" s="285"/>
    </row>
    <row r="23" spans="3:24" s="289" customFormat="1" ht="30.75" customHeight="1" x14ac:dyDescent="0.25">
      <c r="C23" s="286" t="s">
        <v>1565</v>
      </c>
      <c r="D23" s="290" t="s">
        <v>1567</v>
      </c>
      <c r="E23" s="277" t="s">
        <v>1562</v>
      </c>
      <c r="F23" s="278">
        <v>9402900000</v>
      </c>
      <c r="G23" s="279" t="s">
        <v>1563</v>
      </c>
      <c r="H23" s="281">
        <v>550.20000000000005</v>
      </c>
      <c r="I23" s="281">
        <f t="shared" si="4"/>
        <v>551.85</v>
      </c>
      <c r="J23" s="281">
        <v>553.51</v>
      </c>
      <c r="K23" s="281">
        <v>555.16999999999996</v>
      </c>
      <c r="L23" s="281">
        <f t="shared" si="1"/>
        <v>556.84</v>
      </c>
      <c r="M23" s="281">
        <f t="shared" si="2"/>
        <v>560.17999999999995</v>
      </c>
      <c r="N23" s="281">
        <f t="shared" si="3"/>
        <v>561.86</v>
      </c>
      <c r="O23" s="281">
        <v>563.54999999999995</v>
      </c>
      <c r="P23" s="281">
        <v>565.24</v>
      </c>
      <c r="Q23" s="281">
        <v>619.5</v>
      </c>
      <c r="R23" s="282">
        <v>619.5</v>
      </c>
      <c r="S23" s="287">
        <v>10</v>
      </c>
      <c r="T23" s="288">
        <f t="shared" si="5"/>
        <v>61.95</v>
      </c>
      <c r="U23" s="284">
        <f t="shared" ref="U23:U65" si="6">R23+T23</f>
        <v>681.45</v>
      </c>
      <c r="V23" s="273">
        <v>722.34</v>
      </c>
      <c r="W23" s="274"/>
      <c r="X23" s="285"/>
    </row>
    <row r="24" spans="3:24" ht="58.5" customHeight="1" x14ac:dyDescent="0.25">
      <c r="C24" s="286" t="s">
        <v>1568</v>
      </c>
      <c r="D24" s="290" t="s">
        <v>1569</v>
      </c>
      <c r="E24" s="277" t="s">
        <v>1570</v>
      </c>
      <c r="F24" s="278">
        <v>9402900000</v>
      </c>
      <c r="G24" s="279" t="s">
        <v>1563</v>
      </c>
      <c r="H24" s="281">
        <v>615.20000000000005</v>
      </c>
      <c r="I24" s="281">
        <f t="shared" si="4"/>
        <v>617.04999999999995</v>
      </c>
      <c r="J24" s="281">
        <v>618.9</v>
      </c>
      <c r="K24" s="281">
        <v>620.76</v>
      </c>
      <c r="L24" s="281">
        <f t="shared" si="1"/>
        <v>622.62</v>
      </c>
      <c r="M24" s="281">
        <f t="shared" si="2"/>
        <v>626.36</v>
      </c>
      <c r="N24" s="281">
        <f t="shared" si="3"/>
        <v>628.24</v>
      </c>
      <c r="O24" s="281">
        <v>630.12</v>
      </c>
      <c r="P24" s="281">
        <v>632.01</v>
      </c>
      <c r="Q24" s="281">
        <v>632.01</v>
      </c>
      <c r="R24" s="282">
        <f>ROUND(O24*1.003,2)</f>
        <v>632.01</v>
      </c>
      <c r="S24" s="287">
        <v>10</v>
      </c>
      <c r="T24" s="288">
        <f t="shared" si="5"/>
        <v>63.2</v>
      </c>
      <c r="U24" s="284">
        <f t="shared" si="6"/>
        <v>695.21</v>
      </c>
      <c r="V24" s="273">
        <v>736.92</v>
      </c>
      <c r="W24" s="274"/>
      <c r="X24" s="285"/>
    </row>
    <row r="25" spans="3:24" s="289" customFormat="1" ht="51" customHeight="1" x14ac:dyDescent="0.25">
      <c r="C25" s="286" t="s">
        <v>1568</v>
      </c>
      <c r="D25" s="290" t="s">
        <v>1569</v>
      </c>
      <c r="E25" s="277" t="s">
        <v>1570</v>
      </c>
      <c r="F25" s="278">
        <v>9402900000</v>
      </c>
      <c r="G25" s="279" t="s">
        <v>1563</v>
      </c>
      <c r="H25" s="281">
        <v>615.20000000000005</v>
      </c>
      <c r="I25" s="281">
        <f t="shared" si="4"/>
        <v>617.04999999999995</v>
      </c>
      <c r="J25" s="281">
        <v>618.9</v>
      </c>
      <c r="K25" s="281">
        <v>620.76</v>
      </c>
      <c r="L25" s="281">
        <f t="shared" si="1"/>
        <v>622.62</v>
      </c>
      <c r="M25" s="281">
        <f t="shared" si="2"/>
        <v>626.36</v>
      </c>
      <c r="N25" s="281">
        <f t="shared" si="3"/>
        <v>628.24</v>
      </c>
      <c r="O25" s="281">
        <v>630.12</v>
      </c>
      <c r="P25" s="281">
        <v>632.01</v>
      </c>
      <c r="Q25" s="281">
        <v>658.04</v>
      </c>
      <c r="R25" s="282">
        <v>658.04</v>
      </c>
      <c r="S25" s="287">
        <v>10</v>
      </c>
      <c r="T25" s="288">
        <f t="shared" si="5"/>
        <v>65.8</v>
      </c>
      <c r="U25" s="284">
        <f t="shared" si="6"/>
        <v>723.83999999999992</v>
      </c>
      <c r="V25" s="273">
        <v>767.27</v>
      </c>
      <c r="W25" s="274"/>
      <c r="X25" s="285"/>
    </row>
    <row r="26" spans="3:24" ht="54.75" customHeight="1" x14ac:dyDescent="0.25">
      <c r="C26" s="286" t="s">
        <v>1571</v>
      </c>
      <c r="D26" s="290" t="s">
        <v>1572</v>
      </c>
      <c r="E26" s="277" t="s">
        <v>1562</v>
      </c>
      <c r="F26" s="278">
        <v>9402900000</v>
      </c>
      <c r="G26" s="279" t="s">
        <v>1563</v>
      </c>
      <c r="H26" s="281">
        <v>707.96</v>
      </c>
      <c r="I26" s="281">
        <f t="shared" si="4"/>
        <v>710.08</v>
      </c>
      <c r="J26" s="281">
        <v>712.21</v>
      </c>
      <c r="K26" s="281">
        <v>714.35</v>
      </c>
      <c r="L26" s="281">
        <f t="shared" si="1"/>
        <v>716.49</v>
      </c>
      <c r="M26" s="281">
        <f t="shared" si="2"/>
        <v>720.79</v>
      </c>
      <c r="N26" s="281">
        <f t="shared" si="3"/>
        <v>722.95</v>
      </c>
      <c r="O26" s="281">
        <v>725.12</v>
      </c>
      <c r="P26" s="281">
        <v>727.3</v>
      </c>
      <c r="Q26" s="281">
        <v>727.3</v>
      </c>
      <c r="R26" s="282">
        <f>ROUND(O26*1.003,2)</f>
        <v>727.3</v>
      </c>
      <c r="S26" s="287">
        <v>10</v>
      </c>
      <c r="T26" s="288">
        <f t="shared" si="5"/>
        <v>72.73</v>
      </c>
      <c r="U26" s="284">
        <f t="shared" si="6"/>
        <v>800.03</v>
      </c>
      <c r="V26" s="273">
        <v>848.03</v>
      </c>
      <c r="W26" s="274"/>
      <c r="X26" s="285"/>
    </row>
    <row r="27" spans="3:24" s="289" customFormat="1" ht="48" customHeight="1" x14ac:dyDescent="0.25">
      <c r="C27" s="286" t="s">
        <v>1571</v>
      </c>
      <c r="D27" s="290" t="s">
        <v>1573</v>
      </c>
      <c r="E27" s="277" t="s">
        <v>1562</v>
      </c>
      <c r="F27" s="278">
        <v>9402900000</v>
      </c>
      <c r="G27" s="279" t="s">
        <v>1563</v>
      </c>
      <c r="H27" s="281">
        <v>707.96</v>
      </c>
      <c r="I27" s="281">
        <f t="shared" si="4"/>
        <v>710.08</v>
      </c>
      <c r="J27" s="281">
        <v>712.21</v>
      </c>
      <c r="K27" s="281">
        <v>714.35</v>
      </c>
      <c r="L27" s="281">
        <f t="shared" si="1"/>
        <v>716.49</v>
      </c>
      <c r="M27" s="281">
        <f t="shared" si="2"/>
        <v>720.79</v>
      </c>
      <c r="N27" s="281">
        <f t="shared" si="3"/>
        <v>722.95</v>
      </c>
      <c r="O27" s="281">
        <v>725.12</v>
      </c>
      <c r="P27" s="281">
        <v>727.3</v>
      </c>
      <c r="Q27" s="281">
        <v>781.42</v>
      </c>
      <c r="R27" s="282">
        <v>781.42</v>
      </c>
      <c r="S27" s="287">
        <v>10</v>
      </c>
      <c r="T27" s="288">
        <f t="shared" si="5"/>
        <v>78.14</v>
      </c>
      <c r="U27" s="284">
        <f t="shared" si="6"/>
        <v>859.56</v>
      </c>
      <c r="V27" s="273">
        <v>911.13</v>
      </c>
      <c r="W27" s="274"/>
      <c r="X27" s="285"/>
    </row>
    <row r="28" spans="3:24" ht="51" customHeight="1" x14ac:dyDescent="0.25">
      <c r="C28" s="286" t="s">
        <v>1574</v>
      </c>
      <c r="D28" s="276" t="s">
        <v>1575</v>
      </c>
      <c r="E28" s="277" t="s">
        <v>1562</v>
      </c>
      <c r="F28" s="278">
        <v>9402900000</v>
      </c>
      <c r="G28" s="279" t="s">
        <v>1563</v>
      </c>
      <c r="H28" s="281">
        <v>623.51</v>
      </c>
      <c r="I28" s="281">
        <f t="shared" si="4"/>
        <v>625.38</v>
      </c>
      <c r="J28" s="281">
        <v>627.26</v>
      </c>
      <c r="K28" s="281">
        <v>629.14</v>
      </c>
      <c r="L28" s="281">
        <f t="shared" si="1"/>
        <v>631.03</v>
      </c>
      <c r="M28" s="281">
        <f t="shared" si="2"/>
        <v>634.82000000000005</v>
      </c>
      <c r="N28" s="281">
        <f t="shared" si="3"/>
        <v>636.72</v>
      </c>
      <c r="O28" s="281">
        <v>638.63</v>
      </c>
      <c r="P28" s="281">
        <v>640.54999999999995</v>
      </c>
      <c r="Q28" s="281">
        <v>640.54999999999995</v>
      </c>
      <c r="R28" s="282">
        <f>ROUND(O28*1.003,2)</f>
        <v>640.54999999999995</v>
      </c>
      <c r="S28" s="287">
        <v>10</v>
      </c>
      <c r="T28" s="288">
        <f t="shared" si="5"/>
        <v>64.06</v>
      </c>
      <c r="U28" s="284">
        <f t="shared" si="6"/>
        <v>704.6099999999999</v>
      </c>
      <c r="V28" s="273">
        <v>746.89</v>
      </c>
      <c r="W28" s="274"/>
      <c r="X28" s="285"/>
    </row>
    <row r="29" spans="3:24" s="289" customFormat="1" ht="55.5" customHeight="1" x14ac:dyDescent="0.25">
      <c r="C29" s="286" t="s">
        <v>1574</v>
      </c>
      <c r="D29" s="276" t="s">
        <v>1576</v>
      </c>
      <c r="E29" s="277" t="s">
        <v>1562</v>
      </c>
      <c r="F29" s="278">
        <v>9402900000</v>
      </c>
      <c r="G29" s="279" t="s">
        <v>1563</v>
      </c>
      <c r="H29" s="281">
        <v>623.51</v>
      </c>
      <c r="I29" s="281">
        <f t="shared" si="4"/>
        <v>625.38</v>
      </c>
      <c r="J29" s="281">
        <v>627.26</v>
      </c>
      <c r="K29" s="281">
        <v>629.14</v>
      </c>
      <c r="L29" s="281">
        <f t="shared" si="1"/>
        <v>631.03</v>
      </c>
      <c r="M29" s="281">
        <f t="shared" si="2"/>
        <v>634.82000000000005</v>
      </c>
      <c r="N29" s="281">
        <f t="shared" si="3"/>
        <v>636.72</v>
      </c>
      <c r="O29" s="281">
        <v>638.63</v>
      </c>
      <c r="P29" s="281">
        <v>640.54999999999995</v>
      </c>
      <c r="Q29" s="281">
        <v>665.84</v>
      </c>
      <c r="R29" s="282">
        <v>665.84</v>
      </c>
      <c r="S29" s="287">
        <v>10</v>
      </c>
      <c r="T29" s="288">
        <f t="shared" si="5"/>
        <v>66.58</v>
      </c>
      <c r="U29" s="284">
        <f t="shared" si="6"/>
        <v>732.42000000000007</v>
      </c>
      <c r="V29" s="273">
        <v>776.37</v>
      </c>
      <c r="W29" s="274"/>
      <c r="X29" s="285"/>
    </row>
    <row r="30" spans="3:24" ht="53.25" customHeight="1" x14ac:dyDescent="0.25">
      <c r="C30" s="286" t="s">
        <v>1577</v>
      </c>
      <c r="D30" s="290" t="s">
        <v>1578</v>
      </c>
      <c r="E30" s="277" t="s">
        <v>1562</v>
      </c>
      <c r="F30" s="278">
        <v>9402900000</v>
      </c>
      <c r="G30" s="279" t="s">
        <v>1563</v>
      </c>
      <c r="H30" s="281">
        <v>744.31</v>
      </c>
      <c r="I30" s="281">
        <f t="shared" si="4"/>
        <v>746.54</v>
      </c>
      <c r="J30" s="281">
        <v>748.78</v>
      </c>
      <c r="K30" s="281">
        <v>751.03</v>
      </c>
      <c r="L30" s="281">
        <f t="shared" si="1"/>
        <v>753.28</v>
      </c>
      <c r="M30" s="281">
        <f t="shared" si="2"/>
        <v>757.8</v>
      </c>
      <c r="N30" s="281">
        <f t="shared" si="3"/>
        <v>760.07</v>
      </c>
      <c r="O30" s="281">
        <v>762.35</v>
      </c>
      <c r="P30" s="281">
        <v>764.64</v>
      </c>
      <c r="Q30" s="281">
        <v>764.64</v>
      </c>
      <c r="R30" s="282">
        <f>ROUND(O30*1.003,2)</f>
        <v>764.64</v>
      </c>
      <c r="S30" s="287">
        <v>10</v>
      </c>
      <c r="T30" s="288">
        <f t="shared" si="5"/>
        <v>76.459999999999994</v>
      </c>
      <c r="U30" s="284">
        <f t="shared" si="6"/>
        <v>841.1</v>
      </c>
      <c r="V30" s="273">
        <v>891.57</v>
      </c>
      <c r="W30" s="274"/>
      <c r="X30" s="285"/>
    </row>
    <row r="31" spans="3:24" s="289" customFormat="1" ht="46.5" customHeight="1" x14ac:dyDescent="0.25">
      <c r="C31" s="286" t="s">
        <v>1577</v>
      </c>
      <c r="D31" s="290" t="s">
        <v>1579</v>
      </c>
      <c r="E31" s="277" t="s">
        <v>1562</v>
      </c>
      <c r="F31" s="278">
        <v>9402900000</v>
      </c>
      <c r="G31" s="279" t="s">
        <v>1563</v>
      </c>
      <c r="H31" s="281">
        <v>744.31</v>
      </c>
      <c r="I31" s="281">
        <f t="shared" si="4"/>
        <v>746.54</v>
      </c>
      <c r="J31" s="281">
        <v>748.78</v>
      </c>
      <c r="K31" s="281">
        <v>751.03</v>
      </c>
      <c r="L31" s="281">
        <f t="shared" si="1"/>
        <v>753.28</v>
      </c>
      <c r="M31" s="281">
        <f t="shared" si="2"/>
        <v>757.8</v>
      </c>
      <c r="N31" s="281">
        <f t="shared" si="3"/>
        <v>760.07</v>
      </c>
      <c r="O31" s="281">
        <v>762.35</v>
      </c>
      <c r="P31" s="281">
        <v>764.64</v>
      </c>
      <c r="Q31" s="281">
        <v>818.88</v>
      </c>
      <c r="R31" s="282">
        <v>818.88</v>
      </c>
      <c r="S31" s="287">
        <v>10</v>
      </c>
      <c r="T31" s="288">
        <f t="shared" si="5"/>
        <v>81.89</v>
      </c>
      <c r="U31" s="284">
        <f t="shared" si="6"/>
        <v>900.77</v>
      </c>
      <c r="V31" s="273">
        <v>954.82</v>
      </c>
      <c r="W31" s="274"/>
      <c r="X31" s="285"/>
    </row>
    <row r="32" spans="3:24" ht="18" x14ac:dyDescent="0.25">
      <c r="C32" s="286"/>
      <c r="D32" s="290"/>
      <c r="E32" s="277"/>
      <c r="F32" s="278"/>
      <c r="G32" s="279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2"/>
      <c r="S32" s="287"/>
      <c r="T32" s="288"/>
      <c r="U32" s="284"/>
      <c r="V32" s="273"/>
      <c r="W32" s="274"/>
      <c r="X32" s="285"/>
    </row>
    <row r="33" spans="3:24" ht="33" x14ac:dyDescent="0.25">
      <c r="C33" s="286" t="s">
        <v>1580</v>
      </c>
      <c r="D33" s="276" t="s">
        <v>1581</v>
      </c>
      <c r="E33" s="277" t="s">
        <v>1582</v>
      </c>
      <c r="F33" s="278">
        <v>9402900000</v>
      </c>
      <c r="G33" s="279" t="s">
        <v>1563</v>
      </c>
      <c r="H33" s="281">
        <v>348.3</v>
      </c>
      <c r="I33" s="281">
        <f t="shared" si="4"/>
        <v>349.34</v>
      </c>
      <c r="J33" s="281">
        <v>350.39</v>
      </c>
      <c r="K33" s="281">
        <v>351.44</v>
      </c>
      <c r="L33" s="281">
        <f t="shared" ref="L33:L36" si="7">ROUND((K33*1.003),2)</f>
        <v>352.49</v>
      </c>
      <c r="M33" s="281">
        <f t="shared" ref="M33:M36" si="8">ROUND((L33*1.006),2)</f>
        <v>354.6</v>
      </c>
      <c r="N33" s="281">
        <f t="shared" ref="N33:N36" si="9">ROUND(M33*1.003,2)</f>
        <v>355.66</v>
      </c>
      <c r="O33" s="281">
        <v>356.73</v>
      </c>
      <c r="P33" s="281">
        <v>357.8</v>
      </c>
      <c r="Q33" s="281">
        <v>357.8</v>
      </c>
      <c r="R33" s="282">
        <f>ROUND(O33*1.003,2)</f>
        <v>357.8</v>
      </c>
      <c r="S33" s="287">
        <v>10</v>
      </c>
      <c r="T33" s="288">
        <f t="shared" si="5"/>
        <v>35.78</v>
      </c>
      <c r="U33" s="284">
        <f t="shared" si="6"/>
        <v>393.58000000000004</v>
      </c>
      <c r="V33" s="273">
        <v>417.19</v>
      </c>
      <c r="W33" s="274"/>
      <c r="X33" s="285"/>
    </row>
    <row r="34" spans="3:24" s="289" customFormat="1" ht="33" x14ac:dyDescent="0.25">
      <c r="C34" s="286" t="s">
        <v>1580</v>
      </c>
      <c r="D34" s="276" t="s">
        <v>1583</v>
      </c>
      <c r="E34" s="277" t="s">
        <v>1582</v>
      </c>
      <c r="F34" s="278">
        <v>9402900000</v>
      </c>
      <c r="G34" s="279" t="s">
        <v>1563</v>
      </c>
      <c r="H34" s="281">
        <v>348.3</v>
      </c>
      <c r="I34" s="281">
        <f t="shared" si="4"/>
        <v>349.34</v>
      </c>
      <c r="J34" s="281">
        <v>350.39</v>
      </c>
      <c r="K34" s="281">
        <v>351.44</v>
      </c>
      <c r="L34" s="281">
        <f t="shared" si="7"/>
        <v>352.49</v>
      </c>
      <c r="M34" s="281">
        <f t="shared" si="8"/>
        <v>354.6</v>
      </c>
      <c r="N34" s="281">
        <f t="shared" si="9"/>
        <v>355.66</v>
      </c>
      <c r="O34" s="281">
        <v>356.73</v>
      </c>
      <c r="P34" s="281">
        <v>357.8</v>
      </c>
      <c r="Q34" s="281">
        <v>374.57</v>
      </c>
      <c r="R34" s="282">
        <v>374.57</v>
      </c>
      <c r="S34" s="287">
        <v>10</v>
      </c>
      <c r="T34" s="288">
        <f t="shared" si="5"/>
        <v>37.46</v>
      </c>
      <c r="U34" s="284">
        <f t="shared" si="6"/>
        <v>412.03</v>
      </c>
      <c r="V34" s="273">
        <v>436.75</v>
      </c>
      <c r="W34" s="274"/>
      <c r="X34" s="285"/>
    </row>
    <row r="35" spans="3:24" ht="33" x14ac:dyDescent="0.25">
      <c r="C35" s="286" t="s">
        <v>1584</v>
      </c>
      <c r="D35" s="276" t="s">
        <v>1585</v>
      </c>
      <c r="E35" s="277" t="s">
        <v>1582</v>
      </c>
      <c r="F35" s="278">
        <v>9402900000</v>
      </c>
      <c r="G35" s="279" t="s">
        <v>1563</v>
      </c>
      <c r="H35" s="281">
        <v>365.7</v>
      </c>
      <c r="I35" s="281">
        <f t="shared" si="4"/>
        <v>366.8</v>
      </c>
      <c r="J35" s="281">
        <v>367.9</v>
      </c>
      <c r="K35" s="281">
        <v>369</v>
      </c>
      <c r="L35" s="281">
        <f t="shared" si="7"/>
        <v>370.11</v>
      </c>
      <c r="M35" s="281">
        <f t="shared" si="8"/>
        <v>372.33</v>
      </c>
      <c r="N35" s="281">
        <f t="shared" si="9"/>
        <v>373.45</v>
      </c>
      <c r="O35" s="281">
        <v>374.57</v>
      </c>
      <c r="P35" s="281">
        <v>375.69</v>
      </c>
      <c r="Q35" s="281">
        <v>375.69</v>
      </c>
      <c r="R35" s="282">
        <f>ROUND(O35*1.003,2)</f>
        <v>375.69</v>
      </c>
      <c r="S35" s="287">
        <v>10</v>
      </c>
      <c r="T35" s="288">
        <f t="shared" si="5"/>
        <v>37.57</v>
      </c>
      <c r="U35" s="284">
        <f t="shared" si="6"/>
        <v>413.26</v>
      </c>
      <c r="V35" s="273">
        <v>438.06</v>
      </c>
      <c r="W35" s="274"/>
      <c r="X35" s="285"/>
    </row>
    <row r="36" spans="3:24" s="289" customFormat="1" ht="33" x14ac:dyDescent="0.25">
      <c r="C36" s="286" t="s">
        <v>1584</v>
      </c>
      <c r="D36" s="276" t="s">
        <v>1586</v>
      </c>
      <c r="E36" s="277" t="s">
        <v>1582</v>
      </c>
      <c r="F36" s="278">
        <v>9402900000</v>
      </c>
      <c r="G36" s="279" t="s">
        <v>1563</v>
      </c>
      <c r="H36" s="281">
        <v>365.7</v>
      </c>
      <c r="I36" s="281">
        <f t="shared" si="4"/>
        <v>366.8</v>
      </c>
      <c r="J36" s="281">
        <v>367.9</v>
      </c>
      <c r="K36" s="281">
        <v>369</v>
      </c>
      <c r="L36" s="281">
        <f t="shared" si="7"/>
        <v>370.11</v>
      </c>
      <c r="M36" s="281">
        <f t="shared" si="8"/>
        <v>372.33</v>
      </c>
      <c r="N36" s="281">
        <f t="shared" si="9"/>
        <v>373.45</v>
      </c>
      <c r="O36" s="281">
        <v>374.57</v>
      </c>
      <c r="P36" s="281">
        <v>375.69</v>
      </c>
      <c r="Q36" s="281">
        <v>392.22</v>
      </c>
      <c r="R36" s="282">
        <v>392.22</v>
      </c>
      <c r="S36" s="287">
        <v>10</v>
      </c>
      <c r="T36" s="288">
        <f t="shared" si="5"/>
        <v>39.22</v>
      </c>
      <c r="U36" s="284">
        <f t="shared" si="6"/>
        <v>431.44000000000005</v>
      </c>
      <c r="V36" s="273">
        <v>457.33</v>
      </c>
      <c r="W36" s="274"/>
      <c r="X36" s="285"/>
    </row>
    <row r="37" spans="3:24" ht="13.5" customHeight="1" x14ac:dyDescent="0.25">
      <c r="C37" s="286"/>
      <c r="D37" s="276"/>
      <c r="E37" s="277"/>
      <c r="F37" s="278"/>
      <c r="G37" s="279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2"/>
      <c r="S37" s="287"/>
      <c r="T37" s="288"/>
      <c r="U37" s="284"/>
      <c r="V37" s="273"/>
      <c r="W37" s="274"/>
      <c r="X37" s="285"/>
    </row>
    <row r="38" spans="3:24" ht="39" customHeight="1" x14ac:dyDescent="0.25">
      <c r="C38" s="286" t="s">
        <v>1587</v>
      </c>
      <c r="D38" s="276" t="s">
        <v>1588</v>
      </c>
      <c r="E38" s="277" t="s">
        <v>1589</v>
      </c>
      <c r="F38" s="278">
        <v>9402900000</v>
      </c>
      <c r="G38" s="279" t="s">
        <v>1563</v>
      </c>
      <c r="H38" s="281">
        <v>434.16</v>
      </c>
      <c r="I38" s="281">
        <f t="shared" si="4"/>
        <v>435.46</v>
      </c>
      <c r="J38" s="281">
        <v>436.77</v>
      </c>
      <c r="K38" s="281">
        <v>438.08</v>
      </c>
      <c r="L38" s="281">
        <f t="shared" ref="L38:L53" si="10">ROUND((K38*1.003),2)</f>
        <v>439.39</v>
      </c>
      <c r="M38" s="281">
        <f t="shared" ref="M38:M53" si="11">ROUND((L38*1.006),2)</f>
        <v>442.03</v>
      </c>
      <c r="N38" s="281">
        <f t="shared" ref="N38:N53" si="12">ROUND(M38*1.003,2)</f>
        <v>443.36</v>
      </c>
      <c r="O38" s="281">
        <v>444.69</v>
      </c>
      <c r="P38" s="281">
        <v>446.02</v>
      </c>
      <c r="Q38" s="281">
        <v>446.02</v>
      </c>
      <c r="R38" s="282">
        <f>ROUND(O38*1.003,2)</f>
        <v>446.02</v>
      </c>
      <c r="S38" s="287">
        <v>10</v>
      </c>
      <c r="T38" s="288">
        <f t="shared" si="5"/>
        <v>44.6</v>
      </c>
      <c r="U38" s="284">
        <f t="shared" si="6"/>
        <v>490.62</v>
      </c>
      <c r="V38" s="273">
        <v>520.05999999999995</v>
      </c>
      <c r="W38" s="274"/>
      <c r="X38" s="285"/>
    </row>
    <row r="39" spans="3:24" s="289" customFormat="1" ht="33.75" customHeight="1" x14ac:dyDescent="0.25">
      <c r="C39" s="286" t="s">
        <v>1587</v>
      </c>
      <c r="D39" s="276" t="s">
        <v>1590</v>
      </c>
      <c r="E39" s="277" t="s">
        <v>1589</v>
      </c>
      <c r="F39" s="278">
        <v>9402900000</v>
      </c>
      <c r="G39" s="279" t="s">
        <v>1563</v>
      </c>
      <c r="H39" s="281">
        <v>434.16</v>
      </c>
      <c r="I39" s="281">
        <f t="shared" si="4"/>
        <v>435.46</v>
      </c>
      <c r="J39" s="281">
        <v>436.77</v>
      </c>
      <c r="K39" s="281">
        <v>438.08</v>
      </c>
      <c r="L39" s="281">
        <f t="shared" si="10"/>
        <v>439.39</v>
      </c>
      <c r="M39" s="281">
        <f t="shared" si="11"/>
        <v>442.03</v>
      </c>
      <c r="N39" s="281">
        <f t="shared" si="12"/>
        <v>443.36</v>
      </c>
      <c r="O39" s="281">
        <v>444.69</v>
      </c>
      <c r="P39" s="281">
        <v>446.02</v>
      </c>
      <c r="Q39" s="281">
        <v>468.01</v>
      </c>
      <c r="R39" s="282">
        <v>468.01</v>
      </c>
      <c r="S39" s="287">
        <v>10</v>
      </c>
      <c r="T39" s="288">
        <f t="shared" si="5"/>
        <v>46.8</v>
      </c>
      <c r="U39" s="284">
        <f t="shared" si="6"/>
        <v>514.80999999999995</v>
      </c>
      <c r="V39" s="273">
        <v>545.70000000000005</v>
      </c>
      <c r="W39" s="274"/>
      <c r="X39" s="285"/>
    </row>
    <row r="40" spans="3:24" ht="30.75" customHeight="1" x14ac:dyDescent="0.25">
      <c r="C40" s="291" t="s">
        <v>1591</v>
      </c>
      <c r="D40" s="276" t="s">
        <v>1592</v>
      </c>
      <c r="E40" s="277" t="s">
        <v>1589</v>
      </c>
      <c r="F40" s="278">
        <v>9402900000</v>
      </c>
      <c r="G40" s="279" t="s">
        <v>1563</v>
      </c>
      <c r="H40" s="281">
        <v>537.61</v>
      </c>
      <c r="I40" s="281">
        <f t="shared" si="4"/>
        <v>539.22</v>
      </c>
      <c r="J40" s="281">
        <v>540.84</v>
      </c>
      <c r="K40" s="281">
        <v>542.46</v>
      </c>
      <c r="L40" s="281">
        <f t="shared" si="10"/>
        <v>544.09</v>
      </c>
      <c r="M40" s="281">
        <f t="shared" si="11"/>
        <v>547.35</v>
      </c>
      <c r="N40" s="281">
        <f t="shared" si="12"/>
        <v>548.99</v>
      </c>
      <c r="O40" s="281">
        <v>550.64</v>
      </c>
      <c r="P40" s="281">
        <v>552.29</v>
      </c>
      <c r="Q40" s="281">
        <v>552.29</v>
      </c>
      <c r="R40" s="282">
        <f>ROUND(O40*1.003,2)</f>
        <v>552.29</v>
      </c>
      <c r="S40" s="287">
        <v>10</v>
      </c>
      <c r="T40" s="288">
        <f t="shared" si="5"/>
        <v>55.23</v>
      </c>
      <c r="U40" s="284">
        <f t="shared" si="6"/>
        <v>607.52</v>
      </c>
      <c r="V40" s="273">
        <v>643.97</v>
      </c>
      <c r="W40" s="274"/>
      <c r="X40" s="285"/>
    </row>
    <row r="41" spans="3:24" s="289" customFormat="1" ht="38.25" customHeight="1" x14ac:dyDescent="0.25">
      <c r="C41" s="291" t="s">
        <v>1591</v>
      </c>
      <c r="D41" s="276" t="s">
        <v>1593</v>
      </c>
      <c r="E41" s="277" t="s">
        <v>1589</v>
      </c>
      <c r="F41" s="278">
        <v>9402900000</v>
      </c>
      <c r="G41" s="279" t="s">
        <v>1563</v>
      </c>
      <c r="H41" s="281">
        <v>537.61</v>
      </c>
      <c r="I41" s="281">
        <f t="shared" si="4"/>
        <v>539.22</v>
      </c>
      <c r="J41" s="281">
        <v>540.84</v>
      </c>
      <c r="K41" s="281">
        <v>542.46</v>
      </c>
      <c r="L41" s="281">
        <f t="shared" si="10"/>
        <v>544.09</v>
      </c>
      <c r="M41" s="281">
        <f t="shared" si="11"/>
        <v>547.35</v>
      </c>
      <c r="N41" s="281">
        <f t="shared" si="12"/>
        <v>548.99</v>
      </c>
      <c r="O41" s="281">
        <v>550.64</v>
      </c>
      <c r="P41" s="281">
        <v>552.29</v>
      </c>
      <c r="Q41" s="281">
        <v>576.36</v>
      </c>
      <c r="R41" s="282">
        <v>576.36</v>
      </c>
      <c r="S41" s="287">
        <v>10</v>
      </c>
      <c r="T41" s="288">
        <f t="shared" si="5"/>
        <v>57.64</v>
      </c>
      <c r="U41" s="284">
        <f t="shared" si="6"/>
        <v>634</v>
      </c>
      <c r="V41" s="273">
        <v>672.04</v>
      </c>
      <c r="W41" s="274"/>
      <c r="X41" s="285"/>
    </row>
    <row r="42" spans="3:24" ht="42.75" customHeight="1" x14ac:dyDescent="0.25">
      <c r="C42" s="286" t="s">
        <v>1594</v>
      </c>
      <c r="D42" s="276" t="s">
        <v>1592</v>
      </c>
      <c r="E42" s="277" t="s">
        <v>1589</v>
      </c>
      <c r="F42" s="278">
        <v>9402900000</v>
      </c>
      <c r="G42" s="279" t="s">
        <v>1563</v>
      </c>
      <c r="H42" s="281">
        <v>589.45000000000005</v>
      </c>
      <c r="I42" s="281">
        <f t="shared" si="4"/>
        <v>591.22</v>
      </c>
      <c r="J42" s="281">
        <v>592.99</v>
      </c>
      <c r="K42" s="281">
        <v>594.77</v>
      </c>
      <c r="L42" s="281">
        <f t="shared" si="10"/>
        <v>596.54999999999995</v>
      </c>
      <c r="M42" s="281">
        <f t="shared" si="11"/>
        <v>600.13</v>
      </c>
      <c r="N42" s="281">
        <f t="shared" si="12"/>
        <v>601.92999999999995</v>
      </c>
      <c r="O42" s="281">
        <v>603.74</v>
      </c>
      <c r="P42" s="281">
        <v>605.54999999999995</v>
      </c>
      <c r="Q42" s="281">
        <v>605.54999999999995</v>
      </c>
      <c r="R42" s="282">
        <f>ROUND(O42*1.003,2)</f>
        <v>605.54999999999995</v>
      </c>
      <c r="S42" s="287">
        <v>10</v>
      </c>
      <c r="T42" s="288">
        <f t="shared" si="5"/>
        <v>60.56</v>
      </c>
      <c r="U42" s="284">
        <f t="shared" si="6"/>
        <v>666.1099999999999</v>
      </c>
      <c r="V42" s="273">
        <v>706.08</v>
      </c>
      <c r="W42" s="274"/>
      <c r="X42" s="285"/>
    </row>
    <row r="43" spans="3:24" s="289" customFormat="1" ht="45.75" customHeight="1" x14ac:dyDescent="0.25">
      <c r="C43" s="286" t="s">
        <v>1594</v>
      </c>
      <c r="D43" s="276" t="s">
        <v>1593</v>
      </c>
      <c r="E43" s="277" t="s">
        <v>1589</v>
      </c>
      <c r="F43" s="278">
        <v>9402900000</v>
      </c>
      <c r="G43" s="279" t="s">
        <v>1563</v>
      </c>
      <c r="H43" s="281">
        <v>589.45000000000005</v>
      </c>
      <c r="I43" s="281">
        <f t="shared" si="4"/>
        <v>591.22</v>
      </c>
      <c r="J43" s="281">
        <v>592.99</v>
      </c>
      <c r="K43" s="281">
        <v>594.77</v>
      </c>
      <c r="L43" s="281">
        <f t="shared" si="10"/>
        <v>596.54999999999995</v>
      </c>
      <c r="M43" s="281">
        <f t="shared" si="11"/>
        <v>600.13</v>
      </c>
      <c r="N43" s="281">
        <f t="shared" si="12"/>
        <v>601.92999999999995</v>
      </c>
      <c r="O43" s="281">
        <v>603.74</v>
      </c>
      <c r="P43" s="281">
        <v>605.54999999999995</v>
      </c>
      <c r="Q43" s="281">
        <v>623.72</v>
      </c>
      <c r="R43" s="282">
        <v>623.72</v>
      </c>
      <c r="S43" s="287">
        <v>10</v>
      </c>
      <c r="T43" s="288">
        <f t="shared" si="5"/>
        <v>62.37</v>
      </c>
      <c r="U43" s="284">
        <f t="shared" si="6"/>
        <v>686.09</v>
      </c>
      <c r="V43" s="273">
        <v>727.26</v>
      </c>
      <c r="W43" s="274"/>
      <c r="X43" s="285"/>
    </row>
    <row r="44" spans="3:24" ht="59.25" customHeight="1" x14ac:dyDescent="0.25">
      <c r="C44" s="286" t="s">
        <v>1595</v>
      </c>
      <c r="D44" s="276" t="s">
        <v>1592</v>
      </c>
      <c r="E44" s="277" t="s">
        <v>1589</v>
      </c>
      <c r="F44" s="278">
        <v>9402900000</v>
      </c>
      <c r="G44" s="279" t="s">
        <v>1563</v>
      </c>
      <c r="H44" s="281">
        <v>628.28</v>
      </c>
      <c r="I44" s="281">
        <f t="shared" si="4"/>
        <v>630.16</v>
      </c>
      <c r="J44" s="281">
        <v>632.04999999999995</v>
      </c>
      <c r="K44" s="281">
        <v>633.95000000000005</v>
      </c>
      <c r="L44" s="281">
        <f t="shared" si="10"/>
        <v>635.85</v>
      </c>
      <c r="M44" s="281">
        <f t="shared" si="11"/>
        <v>639.66999999999996</v>
      </c>
      <c r="N44" s="281">
        <f t="shared" si="12"/>
        <v>641.59</v>
      </c>
      <c r="O44" s="281">
        <v>643.51</v>
      </c>
      <c r="P44" s="281">
        <v>645.44000000000005</v>
      </c>
      <c r="Q44" s="281">
        <v>645.44000000000005</v>
      </c>
      <c r="R44" s="282">
        <f>ROUND(O44*1.003,2)</f>
        <v>645.44000000000005</v>
      </c>
      <c r="S44" s="287">
        <v>10</v>
      </c>
      <c r="T44" s="288">
        <f t="shared" si="5"/>
        <v>64.540000000000006</v>
      </c>
      <c r="U44" s="284">
        <f t="shared" si="6"/>
        <v>709.98</v>
      </c>
      <c r="V44" s="273">
        <v>752.58</v>
      </c>
      <c r="W44" s="274"/>
      <c r="X44" s="285"/>
    </row>
    <row r="45" spans="3:24" s="289" customFormat="1" ht="47.25" x14ac:dyDescent="0.25">
      <c r="C45" s="286" t="s">
        <v>1595</v>
      </c>
      <c r="D45" s="276" t="s">
        <v>1593</v>
      </c>
      <c r="E45" s="277" t="s">
        <v>1589</v>
      </c>
      <c r="F45" s="278">
        <v>9402900000</v>
      </c>
      <c r="G45" s="279" t="s">
        <v>1563</v>
      </c>
      <c r="H45" s="281">
        <v>628.28</v>
      </c>
      <c r="I45" s="281">
        <f t="shared" si="4"/>
        <v>630.16</v>
      </c>
      <c r="J45" s="281">
        <v>632.04999999999995</v>
      </c>
      <c r="K45" s="281">
        <v>633.95000000000005</v>
      </c>
      <c r="L45" s="281">
        <f t="shared" si="10"/>
        <v>635.85</v>
      </c>
      <c r="M45" s="281">
        <f t="shared" si="11"/>
        <v>639.66999999999996</v>
      </c>
      <c r="N45" s="281">
        <f t="shared" si="12"/>
        <v>641.59</v>
      </c>
      <c r="O45" s="281">
        <v>643.51</v>
      </c>
      <c r="P45" s="281">
        <v>645.44000000000005</v>
      </c>
      <c r="Q45" s="281">
        <v>664.8</v>
      </c>
      <c r="R45" s="282">
        <v>664.8</v>
      </c>
      <c r="S45" s="287">
        <v>10</v>
      </c>
      <c r="T45" s="288">
        <f t="shared" si="5"/>
        <v>66.48</v>
      </c>
      <c r="U45" s="284">
        <f t="shared" si="6"/>
        <v>731.28</v>
      </c>
      <c r="V45" s="273">
        <v>775.16</v>
      </c>
      <c r="W45" s="274"/>
      <c r="X45" s="285"/>
    </row>
    <row r="46" spans="3:24" ht="60.75" customHeight="1" x14ac:dyDescent="0.25">
      <c r="C46" s="286" t="s">
        <v>1596</v>
      </c>
      <c r="D46" s="276" t="s">
        <v>1597</v>
      </c>
      <c r="E46" s="277" t="s">
        <v>1589</v>
      </c>
      <c r="F46" s="278">
        <v>9402900000</v>
      </c>
      <c r="G46" s="279" t="s">
        <v>1563</v>
      </c>
      <c r="H46" s="281">
        <v>575.09</v>
      </c>
      <c r="I46" s="281">
        <f t="shared" si="4"/>
        <v>576.82000000000005</v>
      </c>
      <c r="J46" s="281">
        <v>578.54999999999995</v>
      </c>
      <c r="K46" s="281">
        <v>580.29</v>
      </c>
      <c r="L46" s="281">
        <f t="shared" si="10"/>
        <v>582.03</v>
      </c>
      <c r="M46" s="281">
        <f t="shared" si="11"/>
        <v>585.52</v>
      </c>
      <c r="N46" s="281">
        <f t="shared" si="12"/>
        <v>587.28</v>
      </c>
      <c r="O46" s="281">
        <v>589.04</v>
      </c>
      <c r="P46" s="281">
        <v>590.80999999999995</v>
      </c>
      <c r="Q46" s="281">
        <v>590.80999999999995</v>
      </c>
      <c r="R46" s="282">
        <f>ROUND(O46*1.003,2)</f>
        <v>590.80999999999995</v>
      </c>
      <c r="S46" s="287">
        <v>10</v>
      </c>
      <c r="T46" s="288">
        <f t="shared" si="5"/>
        <v>59.08</v>
      </c>
      <c r="U46" s="284">
        <f t="shared" si="6"/>
        <v>649.89</v>
      </c>
      <c r="V46" s="273">
        <v>688.88</v>
      </c>
      <c r="W46" s="274"/>
      <c r="X46" s="285"/>
    </row>
    <row r="47" spans="3:24" s="289" customFormat="1" ht="47.25" x14ac:dyDescent="0.25">
      <c r="C47" s="286" t="s">
        <v>1596</v>
      </c>
      <c r="D47" s="276" t="s">
        <v>1598</v>
      </c>
      <c r="E47" s="277" t="s">
        <v>1589</v>
      </c>
      <c r="F47" s="278">
        <v>9402900000</v>
      </c>
      <c r="G47" s="279" t="s">
        <v>1563</v>
      </c>
      <c r="H47" s="281">
        <v>575.09</v>
      </c>
      <c r="I47" s="281">
        <f t="shared" si="4"/>
        <v>576.82000000000005</v>
      </c>
      <c r="J47" s="281">
        <v>578.54999999999995</v>
      </c>
      <c r="K47" s="281">
        <v>580.29</v>
      </c>
      <c r="L47" s="281">
        <f t="shared" si="10"/>
        <v>582.03</v>
      </c>
      <c r="M47" s="281">
        <f t="shared" si="11"/>
        <v>585.52</v>
      </c>
      <c r="N47" s="281">
        <f t="shared" si="12"/>
        <v>587.28</v>
      </c>
      <c r="O47" s="281">
        <v>589.04</v>
      </c>
      <c r="P47" s="281">
        <v>590.80999999999995</v>
      </c>
      <c r="Q47" s="281">
        <v>612.41999999999996</v>
      </c>
      <c r="R47" s="282">
        <v>612.41999999999996</v>
      </c>
      <c r="S47" s="287">
        <v>10</v>
      </c>
      <c r="T47" s="288">
        <f t="shared" si="5"/>
        <v>61.24</v>
      </c>
      <c r="U47" s="284">
        <f t="shared" si="6"/>
        <v>673.66</v>
      </c>
      <c r="V47" s="273">
        <v>714.08</v>
      </c>
      <c r="W47" s="274"/>
      <c r="X47" s="285"/>
    </row>
    <row r="48" spans="3:24" ht="56.25" customHeight="1" x14ac:dyDescent="0.25">
      <c r="C48" s="286" t="s">
        <v>1599</v>
      </c>
      <c r="D48" s="276" t="s">
        <v>1600</v>
      </c>
      <c r="E48" s="277" t="s">
        <v>1589</v>
      </c>
      <c r="F48" s="278">
        <v>9402900000</v>
      </c>
      <c r="G48" s="279" t="s">
        <v>1563</v>
      </c>
      <c r="H48" s="281">
        <v>620.80999999999995</v>
      </c>
      <c r="I48" s="281">
        <f t="shared" si="4"/>
        <v>622.66999999999996</v>
      </c>
      <c r="J48" s="281">
        <v>624.54</v>
      </c>
      <c r="K48" s="281">
        <v>626.41</v>
      </c>
      <c r="L48" s="281">
        <f t="shared" si="10"/>
        <v>628.29</v>
      </c>
      <c r="M48" s="281">
        <f t="shared" si="11"/>
        <v>632.05999999999995</v>
      </c>
      <c r="N48" s="281">
        <f t="shared" si="12"/>
        <v>633.96</v>
      </c>
      <c r="O48" s="281">
        <v>635.86</v>
      </c>
      <c r="P48" s="281">
        <v>637.77</v>
      </c>
      <c r="Q48" s="281">
        <v>637.77</v>
      </c>
      <c r="R48" s="282">
        <f>ROUND(O48*1.003,2)</f>
        <v>637.77</v>
      </c>
      <c r="S48" s="287">
        <v>10</v>
      </c>
      <c r="T48" s="288">
        <f t="shared" si="5"/>
        <v>63.78</v>
      </c>
      <c r="U48" s="284">
        <f t="shared" si="6"/>
        <v>701.55</v>
      </c>
      <c r="V48" s="273">
        <v>743.64</v>
      </c>
      <c r="W48" s="274"/>
      <c r="X48" s="285"/>
    </row>
    <row r="49" spans="2:24" s="289" customFormat="1" ht="55.5" customHeight="1" x14ac:dyDescent="0.25">
      <c r="C49" s="286" t="s">
        <v>1599</v>
      </c>
      <c r="D49" s="276" t="s">
        <v>1601</v>
      </c>
      <c r="E49" s="277" t="s">
        <v>1589</v>
      </c>
      <c r="F49" s="278">
        <v>9402900000</v>
      </c>
      <c r="G49" s="279" t="s">
        <v>1563</v>
      </c>
      <c r="H49" s="281">
        <v>620.80999999999995</v>
      </c>
      <c r="I49" s="281">
        <f t="shared" si="4"/>
        <v>622.66999999999996</v>
      </c>
      <c r="J49" s="281">
        <v>624.54</v>
      </c>
      <c r="K49" s="281">
        <v>626.41</v>
      </c>
      <c r="L49" s="281">
        <f t="shared" si="10"/>
        <v>628.29</v>
      </c>
      <c r="M49" s="281">
        <f t="shared" si="11"/>
        <v>632.05999999999995</v>
      </c>
      <c r="N49" s="281">
        <f t="shared" si="12"/>
        <v>633.96</v>
      </c>
      <c r="O49" s="281">
        <v>635.86</v>
      </c>
      <c r="P49" s="281">
        <v>637.77</v>
      </c>
      <c r="Q49" s="281">
        <v>659.57</v>
      </c>
      <c r="R49" s="282">
        <v>659.57</v>
      </c>
      <c r="S49" s="287">
        <v>10</v>
      </c>
      <c r="T49" s="288">
        <f t="shared" si="5"/>
        <v>65.959999999999994</v>
      </c>
      <c r="U49" s="284">
        <f t="shared" si="6"/>
        <v>725.53000000000009</v>
      </c>
      <c r="V49" s="273">
        <v>769.06</v>
      </c>
      <c r="W49" s="274"/>
      <c r="X49" s="285"/>
    </row>
    <row r="50" spans="2:24" ht="60.75" customHeight="1" x14ac:dyDescent="0.25">
      <c r="C50" s="286" t="s">
        <v>1602</v>
      </c>
      <c r="D50" s="276" t="s">
        <v>1603</v>
      </c>
      <c r="E50" s="277" t="s">
        <v>1589</v>
      </c>
      <c r="F50" s="278">
        <v>9402900000</v>
      </c>
      <c r="G50" s="279" t="s">
        <v>1563</v>
      </c>
      <c r="H50" s="281">
        <v>670.37</v>
      </c>
      <c r="I50" s="281">
        <f t="shared" si="4"/>
        <v>672.38</v>
      </c>
      <c r="J50" s="281">
        <v>674.4</v>
      </c>
      <c r="K50" s="281">
        <v>676.42</v>
      </c>
      <c r="L50" s="281">
        <f t="shared" si="10"/>
        <v>678.45</v>
      </c>
      <c r="M50" s="281">
        <f t="shared" si="11"/>
        <v>682.52</v>
      </c>
      <c r="N50" s="281">
        <f t="shared" si="12"/>
        <v>684.57</v>
      </c>
      <c r="O50" s="281">
        <v>686.62</v>
      </c>
      <c r="P50" s="281">
        <v>688.68</v>
      </c>
      <c r="Q50" s="281">
        <v>688.68</v>
      </c>
      <c r="R50" s="282">
        <f>ROUND(O50*1.003,2)</f>
        <v>688.68</v>
      </c>
      <c r="S50" s="287">
        <v>10</v>
      </c>
      <c r="T50" s="288">
        <f t="shared" si="5"/>
        <v>68.87</v>
      </c>
      <c r="U50" s="284">
        <f t="shared" si="6"/>
        <v>757.55</v>
      </c>
      <c r="V50" s="273">
        <v>803</v>
      </c>
      <c r="W50" s="274"/>
      <c r="X50" s="285"/>
    </row>
    <row r="51" spans="2:24" s="289" customFormat="1" ht="57" customHeight="1" x14ac:dyDescent="0.25">
      <c r="C51" s="286" t="s">
        <v>1602</v>
      </c>
      <c r="D51" s="276" t="s">
        <v>1604</v>
      </c>
      <c r="E51" s="277" t="s">
        <v>1589</v>
      </c>
      <c r="F51" s="278">
        <v>9402900000</v>
      </c>
      <c r="G51" s="279" t="s">
        <v>1563</v>
      </c>
      <c r="H51" s="281">
        <v>670.37</v>
      </c>
      <c r="I51" s="281">
        <f t="shared" si="4"/>
        <v>672.38</v>
      </c>
      <c r="J51" s="281">
        <v>674.4</v>
      </c>
      <c r="K51" s="281">
        <v>676.42</v>
      </c>
      <c r="L51" s="281">
        <f t="shared" si="10"/>
        <v>678.45</v>
      </c>
      <c r="M51" s="281">
        <f t="shared" si="11"/>
        <v>682.52</v>
      </c>
      <c r="N51" s="281">
        <f t="shared" si="12"/>
        <v>684.57</v>
      </c>
      <c r="O51" s="281">
        <v>686.62</v>
      </c>
      <c r="P51" s="281">
        <v>688.68</v>
      </c>
      <c r="Q51" s="281">
        <v>710.63</v>
      </c>
      <c r="R51" s="282">
        <v>710.63</v>
      </c>
      <c r="S51" s="287">
        <v>10</v>
      </c>
      <c r="T51" s="288">
        <f t="shared" si="5"/>
        <v>71.06</v>
      </c>
      <c r="U51" s="284">
        <f t="shared" si="6"/>
        <v>781.69</v>
      </c>
      <c r="V51" s="273">
        <v>828.59</v>
      </c>
      <c r="W51" s="274"/>
      <c r="X51" s="285"/>
    </row>
    <row r="52" spans="2:24" ht="49.5" customHeight="1" x14ac:dyDescent="0.25">
      <c r="C52" s="286" t="s">
        <v>1605</v>
      </c>
      <c r="D52" s="276" t="s">
        <v>1606</v>
      </c>
      <c r="E52" s="277" t="s">
        <v>1589</v>
      </c>
      <c r="F52" s="278">
        <v>9402900000</v>
      </c>
      <c r="G52" s="279" t="s">
        <v>1563</v>
      </c>
      <c r="H52" s="281">
        <v>714.92</v>
      </c>
      <c r="I52" s="281">
        <f t="shared" si="4"/>
        <v>717.06</v>
      </c>
      <c r="J52" s="281">
        <v>719.21</v>
      </c>
      <c r="K52" s="281">
        <v>721.37</v>
      </c>
      <c r="L52" s="281">
        <f t="shared" si="10"/>
        <v>723.53</v>
      </c>
      <c r="M52" s="281">
        <f t="shared" si="11"/>
        <v>727.87</v>
      </c>
      <c r="N52" s="281">
        <f t="shared" si="12"/>
        <v>730.05</v>
      </c>
      <c r="O52" s="281">
        <v>732.24</v>
      </c>
      <c r="P52" s="281">
        <v>734.44</v>
      </c>
      <c r="Q52" s="281">
        <v>734.44</v>
      </c>
      <c r="R52" s="282">
        <f>ROUND(O52*1.003,2)</f>
        <v>734.44</v>
      </c>
      <c r="S52" s="287">
        <v>10</v>
      </c>
      <c r="T52" s="288">
        <f t="shared" si="5"/>
        <v>73.44</v>
      </c>
      <c r="U52" s="284">
        <f t="shared" si="6"/>
        <v>807.88000000000011</v>
      </c>
      <c r="V52" s="273">
        <v>856.35</v>
      </c>
      <c r="W52" s="274"/>
      <c r="X52" s="285"/>
    </row>
    <row r="53" spans="2:24" s="289" customFormat="1" ht="56.25" customHeight="1" x14ac:dyDescent="0.25">
      <c r="C53" s="286" t="s">
        <v>1605</v>
      </c>
      <c r="D53" s="276" t="s">
        <v>1607</v>
      </c>
      <c r="E53" s="277" t="s">
        <v>1589</v>
      </c>
      <c r="F53" s="278">
        <v>9402900000</v>
      </c>
      <c r="G53" s="279" t="s">
        <v>1563</v>
      </c>
      <c r="H53" s="281">
        <v>714.92</v>
      </c>
      <c r="I53" s="281">
        <f t="shared" si="4"/>
        <v>717.06</v>
      </c>
      <c r="J53" s="281">
        <v>719.21</v>
      </c>
      <c r="K53" s="281">
        <v>721.37</v>
      </c>
      <c r="L53" s="281">
        <f t="shared" si="10"/>
        <v>723.53</v>
      </c>
      <c r="M53" s="281">
        <f t="shared" si="11"/>
        <v>727.87</v>
      </c>
      <c r="N53" s="281">
        <f t="shared" si="12"/>
        <v>730.05</v>
      </c>
      <c r="O53" s="281">
        <v>732.24</v>
      </c>
      <c r="P53" s="281">
        <v>734.44</v>
      </c>
      <c r="Q53" s="281">
        <v>757.05</v>
      </c>
      <c r="R53" s="282">
        <v>757.05</v>
      </c>
      <c r="S53" s="287">
        <v>10</v>
      </c>
      <c r="T53" s="288">
        <f t="shared" si="5"/>
        <v>75.709999999999994</v>
      </c>
      <c r="U53" s="284">
        <f t="shared" si="6"/>
        <v>832.76</v>
      </c>
      <c r="V53" s="273">
        <v>882.73</v>
      </c>
      <c r="W53" s="274"/>
      <c r="X53" s="285"/>
    </row>
    <row r="54" spans="2:24" ht="9" customHeight="1" x14ac:dyDescent="0.25">
      <c r="C54" s="286"/>
      <c r="D54" s="276"/>
      <c r="E54" s="277"/>
      <c r="F54" s="278"/>
      <c r="G54" s="279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2"/>
      <c r="S54" s="287"/>
      <c r="T54" s="288"/>
      <c r="U54" s="284"/>
      <c r="V54" s="273"/>
      <c r="W54" s="274"/>
      <c r="X54" s="285"/>
    </row>
    <row r="55" spans="2:24" ht="46.5" customHeight="1" x14ac:dyDescent="0.25">
      <c r="C55" s="286" t="s">
        <v>1608</v>
      </c>
      <c r="D55" s="276" t="s">
        <v>1609</v>
      </c>
      <c r="E55" s="277" t="s">
        <v>1610</v>
      </c>
      <c r="F55" s="278">
        <v>9402900000</v>
      </c>
      <c r="G55" s="279" t="s">
        <v>1563</v>
      </c>
      <c r="H55" s="281">
        <v>350.17</v>
      </c>
      <c r="I55" s="281">
        <f t="shared" si="4"/>
        <v>351.22</v>
      </c>
      <c r="J55" s="281">
        <v>352.27</v>
      </c>
      <c r="K55" s="281">
        <v>353.33</v>
      </c>
      <c r="L55" s="281">
        <f>ROUND((K55*1.003),2)</f>
        <v>354.39</v>
      </c>
      <c r="M55" s="281">
        <f>ROUND((L55*1.006),2)</f>
        <v>356.52</v>
      </c>
      <c r="N55" s="281">
        <f>ROUND(M55*1.003,2)</f>
        <v>357.59</v>
      </c>
      <c r="O55" s="281">
        <v>358.66</v>
      </c>
      <c r="P55" s="281">
        <v>359.74</v>
      </c>
      <c r="Q55" s="281">
        <v>359.74</v>
      </c>
      <c r="R55" s="282">
        <f>ROUND(O55*1.003,2)</f>
        <v>359.74</v>
      </c>
      <c r="S55" s="287">
        <v>10</v>
      </c>
      <c r="T55" s="288">
        <f t="shared" si="5"/>
        <v>35.97</v>
      </c>
      <c r="U55" s="284">
        <f t="shared" si="6"/>
        <v>395.71000000000004</v>
      </c>
      <c r="V55" s="273">
        <v>419.45</v>
      </c>
      <c r="W55" s="274"/>
      <c r="X55" s="285"/>
    </row>
    <row r="56" spans="2:24" s="289" customFormat="1" ht="42.75" customHeight="1" x14ac:dyDescent="0.25">
      <c r="C56" s="286" t="s">
        <v>1608</v>
      </c>
      <c r="D56" s="276" t="s">
        <v>1611</v>
      </c>
      <c r="E56" s="277" t="s">
        <v>1610</v>
      </c>
      <c r="F56" s="278">
        <v>9402900000</v>
      </c>
      <c r="G56" s="279" t="s">
        <v>1563</v>
      </c>
      <c r="H56" s="281">
        <v>350.17</v>
      </c>
      <c r="I56" s="281">
        <f t="shared" si="4"/>
        <v>351.22</v>
      </c>
      <c r="J56" s="281">
        <v>352.27</v>
      </c>
      <c r="K56" s="281">
        <v>353.33</v>
      </c>
      <c r="L56" s="281">
        <f>ROUND((K56*1.003),2)</f>
        <v>354.39</v>
      </c>
      <c r="M56" s="281">
        <f>ROUND((L56*1.006),2)</f>
        <v>356.52</v>
      </c>
      <c r="N56" s="281">
        <f>ROUND(M56*1.003,2)</f>
        <v>357.59</v>
      </c>
      <c r="O56" s="281">
        <v>358.66</v>
      </c>
      <c r="P56" s="281">
        <v>359.74</v>
      </c>
      <c r="Q56" s="281">
        <v>383.69</v>
      </c>
      <c r="R56" s="282">
        <v>383.69</v>
      </c>
      <c r="S56" s="287">
        <v>10</v>
      </c>
      <c r="T56" s="288">
        <f t="shared" si="5"/>
        <v>38.369999999999997</v>
      </c>
      <c r="U56" s="284">
        <f t="shared" si="6"/>
        <v>422.06</v>
      </c>
      <c r="V56" s="273">
        <v>447.38</v>
      </c>
      <c r="W56" s="274"/>
      <c r="X56" s="285"/>
    </row>
    <row r="57" spans="2:24" ht="42" customHeight="1" x14ac:dyDescent="0.25">
      <c r="C57" s="286" t="s">
        <v>1612</v>
      </c>
      <c r="D57" s="276" t="s">
        <v>1613</v>
      </c>
      <c r="E57" s="277" t="s">
        <v>1610</v>
      </c>
      <c r="F57" s="278">
        <v>9402900000</v>
      </c>
      <c r="G57" s="279" t="s">
        <v>1563</v>
      </c>
      <c r="H57" s="281">
        <v>373.2</v>
      </c>
      <c r="I57" s="281">
        <f t="shared" si="4"/>
        <v>374.32</v>
      </c>
      <c r="J57" s="281">
        <v>375.44</v>
      </c>
      <c r="K57" s="281">
        <v>376.57</v>
      </c>
      <c r="L57" s="281">
        <f>ROUND((K57*1.003),2)</f>
        <v>377.7</v>
      </c>
      <c r="M57" s="281">
        <f>ROUND((L57*1.006),2)</f>
        <v>379.97</v>
      </c>
      <c r="N57" s="281">
        <f>ROUND(M57*1.003,2)</f>
        <v>381.11</v>
      </c>
      <c r="O57" s="281">
        <v>382.25</v>
      </c>
      <c r="P57" s="281">
        <v>383.4</v>
      </c>
      <c r="Q57" s="281">
        <v>383.4</v>
      </c>
      <c r="R57" s="282">
        <f>ROUND(O57*1.003,2)</f>
        <v>383.4</v>
      </c>
      <c r="S57" s="287">
        <v>10</v>
      </c>
      <c r="T57" s="288">
        <f t="shared" si="5"/>
        <v>38.340000000000003</v>
      </c>
      <c r="U57" s="284">
        <f t="shared" si="6"/>
        <v>421.74</v>
      </c>
      <c r="V57" s="273">
        <v>447.04</v>
      </c>
      <c r="W57" s="274"/>
      <c r="X57" s="285"/>
    </row>
    <row r="58" spans="2:24" s="289" customFormat="1" ht="44.25" customHeight="1" x14ac:dyDescent="0.25">
      <c r="C58" s="286" t="s">
        <v>1612</v>
      </c>
      <c r="D58" s="276" t="s">
        <v>1614</v>
      </c>
      <c r="E58" s="277" t="s">
        <v>1610</v>
      </c>
      <c r="F58" s="278">
        <v>9402900000</v>
      </c>
      <c r="G58" s="279" t="s">
        <v>1563</v>
      </c>
      <c r="H58" s="281">
        <v>373.2</v>
      </c>
      <c r="I58" s="281">
        <f t="shared" si="4"/>
        <v>374.32</v>
      </c>
      <c r="J58" s="281">
        <v>375.44</v>
      </c>
      <c r="K58" s="281">
        <v>376.57</v>
      </c>
      <c r="L58" s="281">
        <f>ROUND((K58*1.003),2)</f>
        <v>377.7</v>
      </c>
      <c r="M58" s="281">
        <f>ROUND((L58*1.006),2)</f>
        <v>379.97</v>
      </c>
      <c r="N58" s="281">
        <f>ROUND(M58*1.003,2)</f>
        <v>381.11</v>
      </c>
      <c r="O58" s="281">
        <v>382.25</v>
      </c>
      <c r="P58" s="281">
        <v>383.4</v>
      </c>
      <c r="Q58" s="281">
        <v>407.3</v>
      </c>
      <c r="R58" s="282">
        <v>407.3</v>
      </c>
      <c r="S58" s="287">
        <v>10</v>
      </c>
      <c r="T58" s="288">
        <f t="shared" si="5"/>
        <v>40.729999999999997</v>
      </c>
      <c r="U58" s="284">
        <f t="shared" si="6"/>
        <v>448.03000000000003</v>
      </c>
      <c r="V58" s="273">
        <v>474.91</v>
      </c>
      <c r="W58" s="274"/>
      <c r="X58" s="285"/>
    </row>
    <row r="59" spans="2:24" ht="18" x14ac:dyDescent="0.25">
      <c r="C59" s="275" t="s">
        <v>1615</v>
      </c>
      <c r="D59" s="276"/>
      <c r="E59" s="277"/>
      <c r="F59" s="277"/>
      <c r="G59" s="277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2"/>
      <c r="S59" s="280"/>
      <c r="T59" s="288"/>
      <c r="U59" s="284"/>
      <c r="V59" s="273"/>
      <c r="W59" s="274"/>
      <c r="X59" s="285"/>
    </row>
    <row r="60" spans="2:24" ht="29.25" x14ac:dyDescent="0.25">
      <c r="C60" s="292" t="s">
        <v>1616</v>
      </c>
      <c r="D60" s="290" t="s">
        <v>1617</v>
      </c>
      <c r="E60" s="277" t="s">
        <v>1618</v>
      </c>
      <c r="F60" s="278">
        <v>9402900000</v>
      </c>
      <c r="G60" s="277" t="s">
        <v>1619</v>
      </c>
      <c r="H60" s="281">
        <v>594.12</v>
      </c>
      <c r="I60" s="281">
        <f t="shared" si="4"/>
        <v>595.9</v>
      </c>
      <c r="J60" s="281">
        <v>597.69000000000005</v>
      </c>
      <c r="K60" s="281">
        <v>599.48</v>
      </c>
      <c r="L60" s="281">
        <f t="shared" ref="L60:L65" si="13">ROUND((K60*1.003),2)</f>
        <v>601.28</v>
      </c>
      <c r="M60" s="281">
        <f t="shared" ref="M60:M65" si="14">ROUND((L60*1.006),2)</f>
        <v>604.89</v>
      </c>
      <c r="N60" s="281">
        <f t="shared" ref="N60:N65" si="15">ROUND(M60*1.003,2)</f>
        <v>606.70000000000005</v>
      </c>
      <c r="O60" s="281">
        <v>608.52</v>
      </c>
      <c r="P60" s="281">
        <v>610.35</v>
      </c>
      <c r="Q60" s="281">
        <v>623.95000000000005</v>
      </c>
      <c r="R60" s="282">
        <v>623.95000000000005</v>
      </c>
      <c r="S60" s="287">
        <v>10</v>
      </c>
      <c r="T60" s="288">
        <f t="shared" si="5"/>
        <v>62.4</v>
      </c>
      <c r="U60" s="284">
        <f t="shared" si="6"/>
        <v>686.35</v>
      </c>
      <c r="V60" s="273">
        <v>727.53</v>
      </c>
      <c r="W60" s="274"/>
      <c r="X60" s="285"/>
    </row>
    <row r="61" spans="2:24" ht="29.25" x14ac:dyDescent="0.25">
      <c r="C61" s="292" t="s">
        <v>1620</v>
      </c>
      <c r="D61" s="290" t="s">
        <v>1621</v>
      </c>
      <c r="E61" s="277" t="s">
        <v>1618</v>
      </c>
      <c r="F61" s="278">
        <v>9402900000</v>
      </c>
      <c r="G61" s="277" t="s">
        <v>1619</v>
      </c>
      <c r="H61" s="281">
        <v>714.4</v>
      </c>
      <c r="I61" s="281">
        <f t="shared" si="4"/>
        <v>716.54</v>
      </c>
      <c r="J61" s="281">
        <v>718.69</v>
      </c>
      <c r="K61" s="281">
        <v>720.85</v>
      </c>
      <c r="L61" s="281">
        <f t="shared" si="13"/>
        <v>723.01</v>
      </c>
      <c r="M61" s="281">
        <f t="shared" si="14"/>
        <v>727.35</v>
      </c>
      <c r="N61" s="281">
        <f t="shared" si="15"/>
        <v>729.53</v>
      </c>
      <c r="O61" s="281">
        <v>731.72</v>
      </c>
      <c r="P61" s="281">
        <v>733.92</v>
      </c>
      <c r="Q61" s="281">
        <v>747.25</v>
      </c>
      <c r="R61" s="282">
        <v>747.25</v>
      </c>
      <c r="S61" s="287">
        <v>10</v>
      </c>
      <c r="T61" s="288">
        <f t="shared" si="5"/>
        <v>74.73</v>
      </c>
      <c r="U61" s="284">
        <f t="shared" si="6"/>
        <v>821.98</v>
      </c>
      <c r="V61" s="273">
        <v>871.3</v>
      </c>
      <c r="W61" s="274"/>
      <c r="X61" s="285"/>
    </row>
    <row r="62" spans="2:24" ht="24.75" customHeight="1" x14ac:dyDescent="0.25">
      <c r="C62" s="293" t="s">
        <v>1622</v>
      </c>
      <c r="D62" s="290" t="s">
        <v>1623</v>
      </c>
      <c r="E62" s="277" t="s">
        <v>1624</v>
      </c>
      <c r="F62" s="278">
        <v>9402900000</v>
      </c>
      <c r="G62" s="277" t="s">
        <v>1619</v>
      </c>
      <c r="H62" s="281">
        <v>685.32</v>
      </c>
      <c r="I62" s="281">
        <f t="shared" si="4"/>
        <v>687.38</v>
      </c>
      <c r="J62" s="281">
        <v>689.44</v>
      </c>
      <c r="K62" s="281">
        <v>691.51</v>
      </c>
      <c r="L62" s="281">
        <f t="shared" si="13"/>
        <v>693.58</v>
      </c>
      <c r="M62" s="281">
        <f t="shared" si="14"/>
        <v>697.74</v>
      </c>
      <c r="N62" s="281">
        <f t="shared" si="15"/>
        <v>699.83</v>
      </c>
      <c r="O62" s="281">
        <v>701.93</v>
      </c>
      <c r="P62" s="281">
        <v>704.04</v>
      </c>
      <c r="Q62" s="281">
        <v>718.22</v>
      </c>
      <c r="R62" s="282">
        <v>718.22</v>
      </c>
      <c r="S62" s="287">
        <v>10</v>
      </c>
      <c r="T62" s="288">
        <f t="shared" si="5"/>
        <v>71.819999999999993</v>
      </c>
      <c r="U62" s="284">
        <f t="shared" si="6"/>
        <v>790.04</v>
      </c>
      <c r="V62" s="273">
        <v>837.44</v>
      </c>
      <c r="W62" s="274"/>
      <c r="X62" s="285"/>
    </row>
    <row r="63" spans="2:24" ht="29.25" x14ac:dyDescent="0.25">
      <c r="C63" s="293" t="s">
        <v>1625</v>
      </c>
      <c r="D63" s="290" t="s">
        <v>1626</v>
      </c>
      <c r="E63" s="277" t="s">
        <v>1624</v>
      </c>
      <c r="F63" s="278">
        <v>9402900000</v>
      </c>
      <c r="G63" s="277" t="s">
        <v>1619</v>
      </c>
      <c r="H63" s="281">
        <v>772.66</v>
      </c>
      <c r="I63" s="281">
        <f t="shared" si="4"/>
        <v>774.98</v>
      </c>
      <c r="J63" s="281">
        <v>777.3</v>
      </c>
      <c r="K63" s="281">
        <v>779.63</v>
      </c>
      <c r="L63" s="281">
        <f t="shared" si="13"/>
        <v>781.97</v>
      </c>
      <c r="M63" s="281">
        <f t="shared" si="14"/>
        <v>786.66</v>
      </c>
      <c r="N63" s="281">
        <f t="shared" si="15"/>
        <v>789.02</v>
      </c>
      <c r="O63" s="281">
        <v>791.39</v>
      </c>
      <c r="P63" s="281">
        <v>793.76</v>
      </c>
      <c r="Q63" s="281">
        <v>807.35</v>
      </c>
      <c r="R63" s="282">
        <v>807.35</v>
      </c>
      <c r="S63" s="287">
        <v>10</v>
      </c>
      <c r="T63" s="288">
        <f t="shared" si="5"/>
        <v>80.739999999999995</v>
      </c>
      <c r="U63" s="284">
        <f t="shared" si="6"/>
        <v>888.09</v>
      </c>
      <c r="V63" s="273">
        <v>941.38</v>
      </c>
      <c r="W63" s="274"/>
      <c r="X63" s="285"/>
    </row>
    <row r="64" spans="2:24" ht="29.25" x14ac:dyDescent="0.25">
      <c r="B64" s="216" t="s">
        <v>1627</v>
      </c>
      <c r="C64" s="293" t="s">
        <v>1628</v>
      </c>
      <c r="D64" s="290" t="s">
        <v>1629</v>
      </c>
      <c r="E64" s="277" t="s">
        <v>1630</v>
      </c>
      <c r="F64" s="278">
        <v>9402900000</v>
      </c>
      <c r="G64" s="277" t="s">
        <v>1619</v>
      </c>
      <c r="H64" s="281">
        <v>758.55</v>
      </c>
      <c r="I64" s="281">
        <f t="shared" si="4"/>
        <v>760.83</v>
      </c>
      <c r="J64" s="281">
        <v>763.11</v>
      </c>
      <c r="K64" s="281">
        <v>765.4</v>
      </c>
      <c r="L64" s="281">
        <f t="shared" si="13"/>
        <v>767.7</v>
      </c>
      <c r="M64" s="281">
        <f t="shared" si="14"/>
        <v>772.31</v>
      </c>
      <c r="N64" s="281">
        <f t="shared" si="15"/>
        <v>774.63</v>
      </c>
      <c r="O64" s="281">
        <v>776.95</v>
      </c>
      <c r="P64" s="281">
        <v>779.28</v>
      </c>
      <c r="Q64" s="281">
        <v>793.96</v>
      </c>
      <c r="R64" s="282">
        <v>793.96</v>
      </c>
      <c r="S64" s="287">
        <v>10</v>
      </c>
      <c r="T64" s="288">
        <f t="shared" si="5"/>
        <v>79.400000000000006</v>
      </c>
      <c r="U64" s="284">
        <f t="shared" si="6"/>
        <v>873.36</v>
      </c>
      <c r="V64" s="273">
        <v>925.76</v>
      </c>
      <c r="W64" s="274"/>
      <c r="X64" s="285"/>
    </row>
    <row r="65" spans="2:24" ht="29.25" x14ac:dyDescent="0.25">
      <c r="C65" s="293" t="s">
        <v>1631</v>
      </c>
      <c r="D65" s="290" t="s">
        <v>1632</v>
      </c>
      <c r="E65" s="277" t="s">
        <v>1633</v>
      </c>
      <c r="F65" s="278">
        <v>9402900000</v>
      </c>
      <c r="G65" s="277" t="s">
        <v>1619</v>
      </c>
      <c r="H65" s="281">
        <v>869.47</v>
      </c>
      <c r="I65" s="281">
        <f t="shared" si="4"/>
        <v>872.08</v>
      </c>
      <c r="J65" s="281">
        <v>874.7</v>
      </c>
      <c r="K65" s="281">
        <v>877.32</v>
      </c>
      <c r="L65" s="281">
        <f t="shared" si="13"/>
        <v>879.95</v>
      </c>
      <c r="M65" s="281">
        <f t="shared" si="14"/>
        <v>885.23</v>
      </c>
      <c r="N65" s="281">
        <f t="shared" si="15"/>
        <v>887.89</v>
      </c>
      <c r="O65" s="281">
        <v>890.55</v>
      </c>
      <c r="P65" s="281">
        <v>893.22</v>
      </c>
      <c r="Q65" s="281">
        <v>907.36</v>
      </c>
      <c r="R65" s="282">
        <v>907.36</v>
      </c>
      <c r="S65" s="287">
        <v>10</v>
      </c>
      <c r="T65" s="288">
        <f t="shared" si="5"/>
        <v>90.74</v>
      </c>
      <c r="U65" s="284">
        <f t="shared" si="6"/>
        <v>998.1</v>
      </c>
      <c r="V65" s="273">
        <v>1057.99</v>
      </c>
      <c r="W65" s="274"/>
      <c r="X65" s="285"/>
    </row>
    <row r="66" spans="2:24" ht="18" x14ac:dyDescent="0.25">
      <c r="C66" s="293"/>
      <c r="D66" s="276"/>
      <c r="E66" s="277"/>
      <c r="F66" s="278"/>
      <c r="G66" s="277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2"/>
      <c r="S66" s="287"/>
      <c r="T66" s="288"/>
      <c r="U66" s="284"/>
      <c r="V66" s="273"/>
      <c r="W66" s="274"/>
      <c r="X66" s="285"/>
    </row>
    <row r="67" spans="2:24" s="289" customFormat="1" ht="41.25" customHeight="1" x14ac:dyDescent="0.25">
      <c r="C67" s="292" t="s">
        <v>1634</v>
      </c>
      <c r="D67" s="276" t="s">
        <v>1635</v>
      </c>
      <c r="E67" s="294" t="s">
        <v>1636</v>
      </c>
      <c r="F67" s="278">
        <v>9404219000</v>
      </c>
      <c r="G67" s="277" t="s">
        <v>1637</v>
      </c>
      <c r="H67" s="281">
        <v>131.38</v>
      </c>
      <c r="I67" s="281">
        <f t="shared" si="4"/>
        <v>131.77000000000001</v>
      </c>
      <c r="J67" s="281">
        <v>133.09</v>
      </c>
      <c r="K67" s="281">
        <v>134.41999999999999</v>
      </c>
      <c r="L67" s="281">
        <f t="shared" ref="L67:L73" si="16">ROUND((K67*1.003),2)</f>
        <v>134.82</v>
      </c>
      <c r="M67" s="281">
        <f t="shared" ref="M67:M73" si="17">ROUND((L67*1.006),2)</f>
        <v>135.63</v>
      </c>
      <c r="N67" s="281">
        <f t="shared" ref="N67:N73" si="18">ROUND(M67*1.003,2)</f>
        <v>136.04</v>
      </c>
      <c r="O67" s="281">
        <v>136.44999999999999</v>
      </c>
      <c r="P67" s="281">
        <v>136.86000000000001</v>
      </c>
      <c r="Q67" s="281">
        <v>149.29</v>
      </c>
      <c r="R67" s="282">
        <v>149.29</v>
      </c>
      <c r="S67" s="287">
        <v>20</v>
      </c>
      <c r="T67" s="288">
        <f t="shared" ref="T67:T73" si="19">ROUND((R67*0.2),2)</f>
        <v>29.86</v>
      </c>
      <c r="U67" s="284">
        <f t="shared" ref="U67:U73" si="20">R67+T67</f>
        <v>179.14999999999998</v>
      </c>
      <c r="V67" s="273">
        <v>189.9</v>
      </c>
      <c r="W67" s="274"/>
      <c r="X67" s="95"/>
    </row>
    <row r="68" spans="2:24" s="289" customFormat="1" ht="40.5" customHeight="1" x14ac:dyDescent="0.25">
      <c r="C68" s="292" t="s">
        <v>1638</v>
      </c>
      <c r="D68" s="276" t="s">
        <v>1639</v>
      </c>
      <c r="E68" s="294" t="s">
        <v>1640</v>
      </c>
      <c r="F68" s="278">
        <v>9404219000</v>
      </c>
      <c r="G68" s="277" t="s">
        <v>1637</v>
      </c>
      <c r="H68" s="281">
        <v>131.38</v>
      </c>
      <c r="I68" s="281">
        <f t="shared" si="4"/>
        <v>131.77000000000001</v>
      </c>
      <c r="J68" s="281">
        <v>133.09</v>
      </c>
      <c r="K68" s="281">
        <v>134.41999999999999</v>
      </c>
      <c r="L68" s="281">
        <f t="shared" si="16"/>
        <v>134.82</v>
      </c>
      <c r="M68" s="281">
        <f t="shared" si="17"/>
        <v>135.63</v>
      </c>
      <c r="N68" s="281">
        <f t="shared" si="18"/>
        <v>136.04</v>
      </c>
      <c r="O68" s="281">
        <v>136.44999999999999</v>
      </c>
      <c r="P68" s="281">
        <v>136.86000000000001</v>
      </c>
      <c r="Q68" s="281">
        <v>149.29</v>
      </c>
      <c r="R68" s="282">
        <v>149.29</v>
      </c>
      <c r="S68" s="287">
        <v>20</v>
      </c>
      <c r="T68" s="288">
        <f t="shared" si="19"/>
        <v>29.86</v>
      </c>
      <c r="U68" s="284">
        <f t="shared" si="20"/>
        <v>179.14999999999998</v>
      </c>
      <c r="V68" s="273">
        <v>189.9</v>
      </c>
      <c r="W68" s="274"/>
      <c r="X68" s="285"/>
    </row>
    <row r="69" spans="2:24" s="289" customFormat="1" ht="60" customHeight="1" x14ac:dyDescent="0.25">
      <c r="C69" s="295" t="s">
        <v>1641</v>
      </c>
      <c r="D69" s="296" t="s">
        <v>1642</v>
      </c>
      <c r="E69" s="294" t="s">
        <v>1643</v>
      </c>
      <c r="F69" s="297"/>
      <c r="G69" s="298"/>
      <c r="H69" s="281">
        <v>131.38</v>
      </c>
      <c r="I69" s="281">
        <f t="shared" si="4"/>
        <v>131.77000000000001</v>
      </c>
      <c r="J69" s="281">
        <v>133.09</v>
      </c>
      <c r="K69" s="281">
        <v>134.41999999999999</v>
      </c>
      <c r="L69" s="281">
        <f t="shared" si="16"/>
        <v>134.82</v>
      </c>
      <c r="M69" s="281">
        <f t="shared" si="17"/>
        <v>135.63</v>
      </c>
      <c r="N69" s="281">
        <f t="shared" si="18"/>
        <v>136.04</v>
      </c>
      <c r="O69" s="281">
        <v>136.44999999999999</v>
      </c>
      <c r="P69" s="281">
        <v>136.86000000000001</v>
      </c>
      <c r="Q69" s="281">
        <v>137.27000000000001</v>
      </c>
      <c r="R69" s="282">
        <v>149.29</v>
      </c>
      <c r="S69" s="287">
        <v>20</v>
      </c>
      <c r="T69" s="288">
        <f t="shared" si="19"/>
        <v>29.86</v>
      </c>
      <c r="U69" s="284">
        <f t="shared" si="20"/>
        <v>179.14999999999998</v>
      </c>
      <c r="V69" s="273">
        <v>189.9</v>
      </c>
      <c r="W69" s="274"/>
      <c r="X69" s="285"/>
    </row>
    <row r="70" spans="2:24" s="289" customFormat="1" ht="40.5" customHeight="1" x14ac:dyDescent="0.25">
      <c r="C70" s="295" t="s">
        <v>1644</v>
      </c>
      <c r="D70" s="296" t="s">
        <v>1642</v>
      </c>
      <c r="E70" s="294" t="s">
        <v>1645</v>
      </c>
      <c r="F70" s="297"/>
      <c r="G70" s="298"/>
      <c r="H70" s="281">
        <v>131.38</v>
      </c>
      <c r="I70" s="281">
        <f t="shared" si="4"/>
        <v>131.77000000000001</v>
      </c>
      <c r="J70" s="281">
        <v>133.09</v>
      </c>
      <c r="K70" s="281">
        <v>134.41999999999999</v>
      </c>
      <c r="L70" s="281">
        <f t="shared" si="16"/>
        <v>134.82</v>
      </c>
      <c r="M70" s="281">
        <f t="shared" si="17"/>
        <v>135.63</v>
      </c>
      <c r="N70" s="281">
        <f t="shared" si="18"/>
        <v>136.04</v>
      </c>
      <c r="O70" s="281">
        <v>136.44999999999999</v>
      </c>
      <c r="P70" s="281">
        <v>136.86000000000001</v>
      </c>
      <c r="Q70" s="281">
        <v>137.27000000000001</v>
      </c>
      <c r="R70" s="282">
        <v>149.29</v>
      </c>
      <c r="S70" s="287">
        <v>20</v>
      </c>
      <c r="T70" s="288">
        <f t="shared" si="19"/>
        <v>29.86</v>
      </c>
      <c r="U70" s="284">
        <f t="shared" si="20"/>
        <v>179.14999999999998</v>
      </c>
      <c r="V70" s="273">
        <v>189.9</v>
      </c>
      <c r="W70" s="274"/>
      <c r="X70" s="285"/>
    </row>
    <row r="71" spans="2:24" s="289" customFormat="1" ht="43.5" customHeight="1" x14ac:dyDescent="0.25">
      <c r="C71" s="292" t="s">
        <v>1638</v>
      </c>
      <c r="D71" s="276" t="s">
        <v>1646</v>
      </c>
      <c r="E71" s="294" t="s">
        <v>1640</v>
      </c>
      <c r="F71" s="278">
        <v>9404219000</v>
      </c>
      <c r="G71" s="277" t="s">
        <v>1637</v>
      </c>
      <c r="H71" s="281">
        <v>131.38</v>
      </c>
      <c r="I71" s="281">
        <f t="shared" si="4"/>
        <v>131.77000000000001</v>
      </c>
      <c r="J71" s="281">
        <v>133.09</v>
      </c>
      <c r="K71" s="281">
        <v>134.41999999999999</v>
      </c>
      <c r="L71" s="281">
        <f t="shared" si="16"/>
        <v>134.82</v>
      </c>
      <c r="M71" s="281">
        <f t="shared" si="17"/>
        <v>135.63</v>
      </c>
      <c r="N71" s="281">
        <f t="shared" si="18"/>
        <v>136.04</v>
      </c>
      <c r="O71" s="281">
        <v>136.44999999999999</v>
      </c>
      <c r="P71" s="281">
        <v>136.86000000000001</v>
      </c>
      <c r="Q71" s="281">
        <v>137.27000000000001</v>
      </c>
      <c r="R71" s="282">
        <f>ROUND(P71*1.003,2)</f>
        <v>137.27000000000001</v>
      </c>
      <c r="S71" s="287">
        <v>20</v>
      </c>
      <c r="T71" s="288">
        <f t="shared" si="19"/>
        <v>27.45</v>
      </c>
      <c r="U71" s="284">
        <f t="shared" si="20"/>
        <v>164.72</v>
      </c>
      <c r="V71" s="273">
        <v>174.6</v>
      </c>
      <c r="W71" s="274"/>
      <c r="X71" s="285"/>
    </row>
    <row r="72" spans="2:24" ht="53.25" customHeight="1" x14ac:dyDescent="0.25">
      <c r="C72" s="295" t="s">
        <v>1641</v>
      </c>
      <c r="D72" s="290" t="s">
        <v>45</v>
      </c>
      <c r="E72" s="294" t="s">
        <v>1643</v>
      </c>
      <c r="F72" s="297"/>
      <c r="G72" s="298"/>
      <c r="H72" s="281">
        <v>131.38</v>
      </c>
      <c r="I72" s="281">
        <f t="shared" si="4"/>
        <v>131.77000000000001</v>
      </c>
      <c r="J72" s="281">
        <v>133.09</v>
      </c>
      <c r="K72" s="281">
        <v>134.41999999999999</v>
      </c>
      <c r="L72" s="281">
        <f t="shared" si="16"/>
        <v>134.82</v>
      </c>
      <c r="M72" s="281">
        <f t="shared" si="17"/>
        <v>135.63</v>
      </c>
      <c r="N72" s="281">
        <f t="shared" si="18"/>
        <v>136.04</v>
      </c>
      <c r="O72" s="281">
        <v>136.44999999999999</v>
      </c>
      <c r="P72" s="281">
        <v>136.86000000000001</v>
      </c>
      <c r="Q72" s="281">
        <v>137.27000000000001</v>
      </c>
      <c r="R72" s="282">
        <f t="shared" ref="R72:R73" si="21">ROUND(P72*1.003,2)</f>
        <v>137.27000000000001</v>
      </c>
      <c r="S72" s="287">
        <v>20</v>
      </c>
      <c r="T72" s="288">
        <f t="shared" si="19"/>
        <v>27.45</v>
      </c>
      <c r="U72" s="284">
        <f t="shared" si="20"/>
        <v>164.72</v>
      </c>
      <c r="V72" s="273">
        <v>174.6</v>
      </c>
      <c r="W72" s="274"/>
      <c r="X72" s="285"/>
    </row>
    <row r="73" spans="2:24" ht="46.5" customHeight="1" x14ac:dyDescent="0.25">
      <c r="C73" s="295" t="s">
        <v>1644</v>
      </c>
      <c r="D73" s="290" t="s">
        <v>45</v>
      </c>
      <c r="E73" s="294" t="s">
        <v>1645</v>
      </c>
      <c r="F73" s="297"/>
      <c r="G73" s="298"/>
      <c r="H73" s="281">
        <v>131.38</v>
      </c>
      <c r="I73" s="281">
        <f t="shared" si="4"/>
        <v>131.77000000000001</v>
      </c>
      <c r="J73" s="281">
        <v>133.09</v>
      </c>
      <c r="K73" s="281">
        <v>134.41999999999999</v>
      </c>
      <c r="L73" s="281">
        <f t="shared" si="16"/>
        <v>134.82</v>
      </c>
      <c r="M73" s="281">
        <f t="shared" si="17"/>
        <v>135.63</v>
      </c>
      <c r="N73" s="281">
        <f t="shared" si="18"/>
        <v>136.04</v>
      </c>
      <c r="O73" s="281">
        <v>136.44999999999999</v>
      </c>
      <c r="P73" s="281">
        <v>136.86000000000001</v>
      </c>
      <c r="Q73" s="281">
        <v>137.27000000000001</v>
      </c>
      <c r="R73" s="282">
        <f t="shared" si="21"/>
        <v>137.27000000000001</v>
      </c>
      <c r="S73" s="287">
        <v>20</v>
      </c>
      <c r="T73" s="288">
        <f t="shared" si="19"/>
        <v>27.45</v>
      </c>
      <c r="U73" s="284">
        <f t="shared" si="20"/>
        <v>164.72</v>
      </c>
      <c r="V73" s="273">
        <v>174.6</v>
      </c>
      <c r="W73" s="274"/>
      <c r="X73" s="285"/>
    </row>
    <row r="74" spans="2:24" ht="18" x14ac:dyDescent="0.25">
      <c r="C74" s="275" t="s">
        <v>1647</v>
      </c>
      <c r="D74" s="276"/>
      <c r="E74" s="277"/>
      <c r="F74" s="277"/>
      <c r="G74" s="277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2"/>
      <c r="S74" s="280"/>
      <c r="T74" s="288"/>
      <c r="U74" s="284"/>
      <c r="V74" s="273"/>
      <c r="W74" s="274"/>
      <c r="X74" s="285"/>
    </row>
    <row r="75" spans="2:24" ht="39.75" customHeight="1" x14ac:dyDescent="0.25">
      <c r="C75" s="292" t="s">
        <v>1648</v>
      </c>
      <c r="D75" s="290" t="s">
        <v>1649</v>
      </c>
      <c r="E75" s="277" t="s">
        <v>1650</v>
      </c>
      <c r="F75" s="278">
        <v>9402900000</v>
      </c>
      <c r="G75" s="277" t="s">
        <v>1619</v>
      </c>
      <c r="H75" s="281">
        <v>600.45000000000005</v>
      </c>
      <c r="I75" s="281">
        <f t="shared" si="4"/>
        <v>602.25</v>
      </c>
      <c r="J75" s="281">
        <v>604.05999999999995</v>
      </c>
      <c r="K75" s="281">
        <v>605.87</v>
      </c>
      <c r="L75" s="281">
        <f t="shared" ref="L75:L80" si="22">ROUND((K75*1.003),2)</f>
        <v>607.69000000000005</v>
      </c>
      <c r="M75" s="281">
        <f t="shared" ref="M75:M80" si="23">ROUND((L75*1.006),2)</f>
        <v>611.34</v>
      </c>
      <c r="N75" s="281">
        <f t="shared" ref="N75:N80" si="24">ROUND(M75*1.003,2)</f>
        <v>613.16999999999996</v>
      </c>
      <c r="O75" s="281">
        <v>615.01</v>
      </c>
      <c r="P75" s="281">
        <v>616.86</v>
      </c>
      <c r="Q75" s="281">
        <v>629.87</v>
      </c>
      <c r="R75" s="282">
        <v>629.87</v>
      </c>
      <c r="S75" s="287">
        <v>10</v>
      </c>
      <c r="T75" s="288">
        <f>ROUND((R75*0.1),2)</f>
        <v>62.99</v>
      </c>
      <c r="U75" s="284">
        <f>R75+T75</f>
        <v>692.86</v>
      </c>
      <c r="V75" s="273">
        <v>734.43</v>
      </c>
      <c r="W75" s="274"/>
      <c r="X75" s="285"/>
    </row>
    <row r="76" spans="2:24" ht="50.25" customHeight="1" x14ac:dyDescent="0.25">
      <c r="C76" s="292" t="s">
        <v>1651</v>
      </c>
      <c r="D76" s="290" t="s">
        <v>1652</v>
      </c>
      <c r="E76" s="277" t="s">
        <v>1653</v>
      </c>
      <c r="F76" s="278">
        <v>9402900000</v>
      </c>
      <c r="G76" s="277" t="s">
        <v>1619</v>
      </c>
      <c r="H76" s="281">
        <v>659.03</v>
      </c>
      <c r="I76" s="281">
        <f t="shared" si="4"/>
        <v>661.01</v>
      </c>
      <c r="J76" s="281">
        <v>662.99</v>
      </c>
      <c r="K76" s="281">
        <v>664.98</v>
      </c>
      <c r="L76" s="281">
        <f t="shared" si="22"/>
        <v>666.97</v>
      </c>
      <c r="M76" s="281">
        <f t="shared" si="23"/>
        <v>670.97</v>
      </c>
      <c r="N76" s="281">
        <f t="shared" si="24"/>
        <v>672.98</v>
      </c>
      <c r="O76" s="281">
        <v>675</v>
      </c>
      <c r="P76" s="281">
        <v>677.03</v>
      </c>
      <c r="Q76" s="281">
        <v>690.46</v>
      </c>
      <c r="R76" s="282">
        <v>690.46</v>
      </c>
      <c r="S76" s="287">
        <v>10</v>
      </c>
      <c r="T76" s="288">
        <f>ROUND((R76*0.1),2)</f>
        <v>69.05</v>
      </c>
      <c r="U76" s="284">
        <f>R76+T76</f>
        <v>759.51</v>
      </c>
      <c r="V76" s="273">
        <v>805.08</v>
      </c>
      <c r="W76" s="274"/>
      <c r="X76" s="285"/>
    </row>
    <row r="77" spans="2:24" ht="39.75" customHeight="1" x14ac:dyDescent="0.25">
      <c r="C77" s="292" t="s">
        <v>1654</v>
      </c>
      <c r="D77" s="290" t="s">
        <v>1655</v>
      </c>
      <c r="E77" s="277" t="s">
        <v>1656</v>
      </c>
      <c r="F77" s="278">
        <v>9402900000</v>
      </c>
      <c r="G77" s="277" t="s">
        <v>1619</v>
      </c>
      <c r="H77" s="281">
        <v>728.83</v>
      </c>
      <c r="I77" s="281">
        <f t="shared" si="4"/>
        <v>731.02</v>
      </c>
      <c r="J77" s="281">
        <v>733.21</v>
      </c>
      <c r="K77" s="281">
        <v>735.41</v>
      </c>
      <c r="L77" s="281">
        <f t="shared" si="22"/>
        <v>737.62</v>
      </c>
      <c r="M77" s="281">
        <f t="shared" si="23"/>
        <v>742.05</v>
      </c>
      <c r="N77" s="281">
        <f t="shared" si="24"/>
        <v>744.28</v>
      </c>
      <c r="O77" s="281">
        <v>746.51</v>
      </c>
      <c r="P77" s="281">
        <v>748.75</v>
      </c>
      <c r="Q77" s="281">
        <v>762.07</v>
      </c>
      <c r="R77" s="282">
        <v>762.07</v>
      </c>
      <c r="S77" s="287">
        <v>10</v>
      </c>
      <c r="T77" s="288">
        <f t="shared" ref="T77:T140" si="25">ROUND((R77*0.1),2)</f>
        <v>76.209999999999994</v>
      </c>
      <c r="U77" s="284">
        <f t="shared" ref="U77:U129" si="26">R77+T77</f>
        <v>838.28000000000009</v>
      </c>
      <c r="V77" s="273">
        <v>888.58</v>
      </c>
      <c r="W77" s="274"/>
      <c r="X77" s="285"/>
    </row>
    <row r="78" spans="2:24" ht="74.25" customHeight="1" x14ac:dyDescent="0.25">
      <c r="B78" s="216" t="s">
        <v>1657</v>
      </c>
      <c r="C78" s="292" t="s">
        <v>1658</v>
      </c>
      <c r="D78" s="290" t="s">
        <v>1659</v>
      </c>
      <c r="E78" s="277" t="s">
        <v>1650</v>
      </c>
      <c r="F78" s="278">
        <v>9402900000</v>
      </c>
      <c r="G78" s="277" t="s">
        <v>1619</v>
      </c>
      <c r="H78" s="281">
        <v>807.15</v>
      </c>
      <c r="I78" s="281">
        <f t="shared" si="4"/>
        <v>809.57</v>
      </c>
      <c r="J78" s="281">
        <v>812</v>
      </c>
      <c r="K78" s="281">
        <v>814.44</v>
      </c>
      <c r="L78" s="281">
        <f t="shared" si="22"/>
        <v>816.88</v>
      </c>
      <c r="M78" s="281">
        <f t="shared" si="23"/>
        <v>821.78</v>
      </c>
      <c r="N78" s="281">
        <f t="shared" si="24"/>
        <v>824.25</v>
      </c>
      <c r="O78" s="281">
        <v>826.72</v>
      </c>
      <c r="P78" s="281">
        <v>829.2</v>
      </c>
      <c r="Q78" s="281">
        <v>842.02</v>
      </c>
      <c r="R78" s="282">
        <v>842.02</v>
      </c>
      <c r="S78" s="287">
        <v>10</v>
      </c>
      <c r="T78" s="288">
        <f t="shared" si="25"/>
        <v>84.2</v>
      </c>
      <c r="U78" s="284">
        <f t="shared" si="26"/>
        <v>926.22</v>
      </c>
      <c r="V78" s="273">
        <v>981.79</v>
      </c>
      <c r="W78" s="274"/>
      <c r="X78" s="285"/>
    </row>
    <row r="79" spans="2:24" ht="66" customHeight="1" x14ac:dyDescent="0.25">
      <c r="B79" s="216" t="s">
        <v>1657</v>
      </c>
      <c r="C79" s="292" t="s">
        <v>1660</v>
      </c>
      <c r="D79" s="276" t="s">
        <v>1661</v>
      </c>
      <c r="E79" s="277" t="s">
        <v>1653</v>
      </c>
      <c r="F79" s="278">
        <v>9402900000</v>
      </c>
      <c r="G79" s="277" t="s">
        <v>1619</v>
      </c>
      <c r="H79" s="281">
        <v>865.73</v>
      </c>
      <c r="I79" s="281">
        <f t="shared" si="4"/>
        <v>868.33</v>
      </c>
      <c r="J79" s="281">
        <v>870.93</v>
      </c>
      <c r="K79" s="281">
        <v>873.54</v>
      </c>
      <c r="L79" s="281">
        <f t="shared" si="22"/>
        <v>876.16</v>
      </c>
      <c r="M79" s="281">
        <f t="shared" si="23"/>
        <v>881.42</v>
      </c>
      <c r="N79" s="281">
        <f t="shared" si="24"/>
        <v>884.06</v>
      </c>
      <c r="O79" s="281">
        <v>886.71</v>
      </c>
      <c r="P79" s="281">
        <v>889.37</v>
      </c>
      <c r="Q79" s="281">
        <v>902.51</v>
      </c>
      <c r="R79" s="282">
        <v>902.51</v>
      </c>
      <c r="S79" s="287">
        <v>10</v>
      </c>
      <c r="T79" s="288">
        <f t="shared" si="25"/>
        <v>90.25</v>
      </c>
      <c r="U79" s="284">
        <f t="shared" si="26"/>
        <v>992.76</v>
      </c>
      <c r="V79" s="273">
        <v>1052.33</v>
      </c>
      <c r="W79" s="274"/>
      <c r="X79" s="285"/>
    </row>
    <row r="80" spans="2:24" ht="78" customHeight="1" x14ac:dyDescent="0.25">
      <c r="B80" s="216" t="s">
        <v>1657</v>
      </c>
      <c r="C80" s="292" t="s">
        <v>1662</v>
      </c>
      <c r="D80" s="290" t="s">
        <v>1663</v>
      </c>
      <c r="E80" s="277" t="s">
        <v>1656</v>
      </c>
      <c r="F80" s="278">
        <v>9402900000</v>
      </c>
      <c r="G80" s="277" t="s">
        <v>1619</v>
      </c>
      <c r="H80" s="281">
        <v>932.83</v>
      </c>
      <c r="I80" s="281">
        <f t="shared" si="4"/>
        <v>935.63</v>
      </c>
      <c r="J80" s="281">
        <v>938.44</v>
      </c>
      <c r="K80" s="281">
        <v>941.26</v>
      </c>
      <c r="L80" s="281">
        <f t="shared" si="22"/>
        <v>944.08</v>
      </c>
      <c r="M80" s="281">
        <f t="shared" si="23"/>
        <v>949.74</v>
      </c>
      <c r="N80" s="281">
        <f t="shared" si="24"/>
        <v>952.59</v>
      </c>
      <c r="O80" s="281">
        <v>955.45</v>
      </c>
      <c r="P80" s="281">
        <v>958.32</v>
      </c>
      <c r="Q80" s="281">
        <v>971.31</v>
      </c>
      <c r="R80" s="282">
        <v>971.31</v>
      </c>
      <c r="S80" s="287">
        <v>10</v>
      </c>
      <c r="T80" s="288">
        <f t="shared" si="25"/>
        <v>97.13</v>
      </c>
      <c r="U80" s="284">
        <f t="shared" si="26"/>
        <v>1068.44</v>
      </c>
      <c r="V80" s="273">
        <v>1132.55</v>
      </c>
      <c r="W80" s="274"/>
      <c r="X80" s="285"/>
    </row>
    <row r="81" spans="1:24" ht="18" x14ac:dyDescent="0.25">
      <c r="C81" s="275" t="s">
        <v>1647</v>
      </c>
      <c r="D81" s="299"/>
      <c r="E81" s="300"/>
      <c r="F81" s="301"/>
      <c r="G81" s="302"/>
      <c r="H81" s="281"/>
      <c r="I81" s="281"/>
      <c r="J81" s="281"/>
      <c r="K81" s="281"/>
      <c r="L81" s="281"/>
      <c r="M81" s="281"/>
      <c r="N81" s="281"/>
      <c r="O81" s="281"/>
      <c r="P81" s="281"/>
      <c r="Q81" s="281"/>
      <c r="R81" s="282"/>
      <c r="S81" s="301"/>
      <c r="T81" s="288"/>
      <c r="U81" s="284"/>
      <c r="V81" s="273"/>
      <c r="W81" s="274"/>
      <c r="X81" s="285"/>
    </row>
    <row r="82" spans="1:24" ht="77.25" customHeight="1" x14ac:dyDescent="0.25">
      <c r="A82" s="216" t="s">
        <v>1657</v>
      </c>
      <c r="C82" s="292" t="s">
        <v>1664</v>
      </c>
      <c r="D82" s="276" t="s">
        <v>1665</v>
      </c>
      <c r="E82" s="277" t="s">
        <v>1666</v>
      </c>
      <c r="F82" s="278">
        <v>9402900000</v>
      </c>
      <c r="G82" s="277" t="s">
        <v>1619</v>
      </c>
      <c r="H82" s="281">
        <v>867.07</v>
      </c>
      <c r="I82" s="281">
        <f t="shared" si="4"/>
        <v>869.67</v>
      </c>
      <c r="J82" s="281">
        <v>872.28</v>
      </c>
      <c r="K82" s="281">
        <v>874.9</v>
      </c>
      <c r="L82" s="281">
        <f t="shared" ref="L82:L84" si="27">ROUND((K82*1.003),2)</f>
        <v>877.52</v>
      </c>
      <c r="M82" s="281">
        <f t="shared" ref="M82:M84" si="28">ROUND((L82*1.006),2)</f>
        <v>882.79</v>
      </c>
      <c r="N82" s="281">
        <f t="shared" ref="N82:N84" si="29">ROUND(M82*1.003,2)</f>
        <v>885.44</v>
      </c>
      <c r="O82" s="281">
        <v>888.1</v>
      </c>
      <c r="P82" s="281">
        <v>890.76</v>
      </c>
      <c r="Q82" s="281">
        <v>903.79</v>
      </c>
      <c r="R82" s="282">
        <v>903.79</v>
      </c>
      <c r="S82" s="287">
        <v>10</v>
      </c>
      <c r="T82" s="288">
        <f t="shared" si="25"/>
        <v>90.38</v>
      </c>
      <c r="U82" s="284">
        <f t="shared" si="26"/>
        <v>994.17</v>
      </c>
      <c r="V82" s="273">
        <v>1053.82</v>
      </c>
      <c r="W82" s="274"/>
      <c r="X82" s="285"/>
    </row>
    <row r="83" spans="1:24" ht="63" customHeight="1" x14ac:dyDescent="0.25">
      <c r="A83" s="216" t="s">
        <v>1657</v>
      </c>
      <c r="C83" s="292" t="s">
        <v>1667</v>
      </c>
      <c r="D83" s="276" t="s">
        <v>1668</v>
      </c>
      <c r="E83" s="277" t="s">
        <v>1669</v>
      </c>
      <c r="F83" s="278">
        <v>9402900000</v>
      </c>
      <c r="G83" s="277" t="s">
        <v>1619</v>
      </c>
      <c r="H83" s="281">
        <v>925.77</v>
      </c>
      <c r="I83" s="281">
        <f t="shared" si="4"/>
        <v>928.55</v>
      </c>
      <c r="J83" s="281">
        <v>931.34</v>
      </c>
      <c r="K83" s="281">
        <v>934.13</v>
      </c>
      <c r="L83" s="281">
        <f t="shared" si="27"/>
        <v>936.93</v>
      </c>
      <c r="M83" s="281">
        <f t="shared" si="28"/>
        <v>942.55</v>
      </c>
      <c r="N83" s="281">
        <f t="shared" si="29"/>
        <v>945.38</v>
      </c>
      <c r="O83" s="281">
        <v>948.22</v>
      </c>
      <c r="P83" s="281">
        <v>951.06</v>
      </c>
      <c r="Q83" s="281">
        <v>964.33</v>
      </c>
      <c r="R83" s="282">
        <v>964.33</v>
      </c>
      <c r="S83" s="287">
        <v>10</v>
      </c>
      <c r="T83" s="288">
        <f t="shared" si="25"/>
        <v>96.43</v>
      </c>
      <c r="U83" s="284">
        <f t="shared" si="26"/>
        <v>1060.76</v>
      </c>
      <c r="V83" s="273">
        <v>1124.4100000000001</v>
      </c>
      <c r="W83" s="274"/>
      <c r="X83" s="285"/>
    </row>
    <row r="84" spans="1:24" ht="70.5" customHeight="1" x14ac:dyDescent="0.25">
      <c r="A84" s="216" t="s">
        <v>1657</v>
      </c>
      <c r="C84" s="292" t="s">
        <v>1670</v>
      </c>
      <c r="D84" s="276" t="s">
        <v>1671</v>
      </c>
      <c r="E84" s="277" t="s">
        <v>1672</v>
      </c>
      <c r="F84" s="278">
        <v>9402900000</v>
      </c>
      <c r="G84" s="277" t="s">
        <v>1619</v>
      </c>
      <c r="H84" s="281">
        <v>992.76</v>
      </c>
      <c r="I84" s="281">
        <f t="shared" si="4"/>
        <v>995.74</v>
      </c>
      <c r="J84" s="281">
        <v>998.73</v>
      </c>
      <c r="K84" s="281">
        <v>1001.73</v>
      </c>
      <c r="L84" s="281">
        <f t="shared" si="27"/>
        <v>1004.74</v>
      </c>
      <c r="M84" s="281">
        <f t="shared" si="28"/>
        <v>1010.77</v>
      </c>
      <c r="N84" s="281">
        <f t="shared" si="29"/>
        <v>1013.8</v>
      </c>
      <c r="O84" s="281">
        <v>1016.84</v>
      </c>
      <c r="P84" s="281">
        <v>1019.89</v>
      </c>
      <c r="Q84" s="281">
        <v>1033.08</v>
      </c>
      <c r="R84" s="282">
        <v>1033.08</v>
      </c>
      <c r="S84" s="287">
        <v>10</v>
      </c>
      <c r="T84" s="288">
        <f t="shared" si="25"/>
        <v>103.31</v>
      </c>
      <c r="U84" s="284">
        <f t="shared" si="26"/>
        <v>1136.3899999999999</v>
      </c>
      <c r="V84" s="273">
        <v>1204.57</v>
      </c>
      <c r="W84" s="274"/>
      <c r="X84" s="285"/>
    </row>
    <row r="85" spans="1:24" ht="18" x14ac:dyDescent="0.25">
      <c r="C85" s="292"/>
      <c r="D85" s="276"/>
      <c r="E85" s="277"/>
      <c r="F85" s="278"/>
      <c r="G85" s="277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2"/>
      <c r="S85" s="287"/>
      <c r="T85" s="288"/>
      <c r="U85" s="284"/>
      <c r="V85" s="273"/>
      <c r="W85" s="274"/>
      <c r="X85" s="285"/>
    </row>
    <row r="86" spans="1:24" ht="71.25" customHeight="1" x14ac:dyDescent="0.25">
      <c r="C86" s="292" t="s">
        <v>1673</v>
      </c>
      <c r="D86" s="276" t="s">
        <v>1674</v>
      </c>
      <c r="E86" s="277" t="s">
        <v>1675</v>
      </c>
      <c r="F86" s="278">
        <v>9402900000</v>
      </c>
      <c r="G86" s="278" t="s">
        <v>1676</v>
      </c>
      <c r="H86" s="281">
        <v>3355.64</v>
      </c>
      <c r="I86" s="281">
        <f t="shared" ref="I86:I152" si="30">ROUND((H86*1.003),2)</f>
        <v>3365.71</v>
      </c>
      <c r="J86" s="281">
        <v>3375.81</v>
      </c>
      <c r="K86" s="281">
        <v>3385.94</v>
      </c>
      <c r="L86" s="281">
        <f t="shared" ref="L86:L88" si="31">ROUND((K86*1.003),2)</f>
        <v>3396.1</v>
      </c>
      <c r="M86" s="281">
        <f t="shared" ref="M86:M89" si="32">ROUND((L86*1.006),2)</f>
        <v>3416.48</v>
      </c>
      <c r="N86" s="281">
        <f t="shared" ref="N86:N89" si="33">ROUND(M86*1.003,2)</f>
        <v>3426.73</v>
      </c>
      <c r="O86" s="281">
        <v>3437.01</v>
      </c>
      <c r="P86" s="281">
        <v>3447.32</v>
      </c>
      <c r="Q86" s="281">
        <v>3488.69</v>
      </c>
      <c r="R86" s="282">
        <v>3488.69</v>
      </c>
      <c r="S86" s="287">
        <v>10</v>
      </c>
      <c r="T86" s="288">
        <f t="shared" si="25"/>
        <v>348.87</v>
      </c>
      <c r="U86" s="284">
        <f t="shared" si="26"/>
        <v>3837.56</v>
      </c>
      <c r="V86" s="273">
        <v>4067.81</v>
      </c>
      <c r="W86" s="274"/>
      <c r="X86" s="285"/>
    </row>
    <row r="87" spans="1:24" ht="68.25" customHeight="1" x14ac:dyDescent="0.25">
      <c r="C87" s="292" t="s">
        <v>1677</v>
      </c>
      <c r="D87" s="276" t="s">
        <v>1678</v>
      </c>
      <c r="E87" s="277" t="s">
        <v>1679</v>
      </c>
      <c r="F87" s="278">
        <v>9402900000</v>
      </c>
      <c r="G87" s="278" t="s">
        <v>1676</v>
      </c>
      <c r="H87" s="281">
        <v>3410.47</v>
      </c>
      <c r="I87" s="281">
        <f t="shared" si="30"/>
        <v>3420.7</v>
      </c>
      <c r="J87" s="281">
        <v>3430.96</v>
      </c>
      <c r="K87" s="281">
        <v>3441.25</v>
      </c>
      <c r="L87" s="281">
        <f t="shared" si="31"/>
        <v>3451.57</v>
      </c>
      <c r="M87" s="281">
        <f t="shared" si="32"/>
        <v>3472.28</v>
      </c>
      <c r="N87" s="281">
        <f t="shared" si="33"/>
        <v>3482.7</v>
      </c>
      <c r="O87" s="281">
        <v>3493.16</v>
      </c>
      <c r="P87" s="281">
        <v>3503.64</v>
      </c>
      <c r="Q87" s="281">
        <v>3545.68</v>
      </c>
      <c r="R87" s="282">
        <v>3545.68</v>
      </c>
      <c r="S87" s="287">
        <v>10</v>
      </c>
      <c r="T87" s="288">
        <f t="shared" si="25"/>
        <v>354.57</v>
      </c>
      <c r="U87" s="284">
        <f t="shared" si="26"/>
        <v>3900.25</v>
      </c>
      <c r="V87" s="273">
        <v>4134.2700000000004</v>
      </c>
      <c r="W87" s="274"/>
      <c r="X87" s="285"/>
    </row>
    <row r="88" spans="1:24" ht="66.75" customHeight="1" x14ac:dyDescent="0.25">
      <c r="C88" s="292" t="s">
        <v>1680</v>
      </c>
      <c r="D88" s="290" t="s">
        <v>1681</v>
      </c>
      <c r="E88" s="277" t="s">
        <v>1682</v>
      </c>
      <c r="F88" s="278">
        <v>9402900000</v>
      </c>
      <c r="G88" s="278" t="s">
        <v>1676</v>
      </c>
      <c r="H88" s="281">
        <v>3433.35</v>
      </c>
      <c r="I88" s="281">
        <f t="shared" si="30"/>
        <v>3443.65</v>
      </c>
      <c r="J88" s="281">
        <v>3453.98</v>
      </c>
      <c r="K88" s="281">
        <v>3464.34</v>
      </c>
      <c r="L88" s="281">
        <f t="shared" si="31"/>
        <v>3474.73</v>
      </c>
      <c r="M88" s="281">
        <f t="shared" si="32"/>
        <v>3495.58</v>
      </c>
      <c r="N88" s="281">
        <f t="shared" si="33"/>
        <v>3506.07</v>
      </c>
      <c r="O88" s="281">
        <v>3516.59</v>
      </c>
      <c r="P88" s="281">
        <v>3527.14</v>
      </c>
      <c r="Q88" s="281">
        <v>3570.92</v>
      </c>
      <c r="R88" s="282">
        <v>3570.92</v>
      </c>
      <c r="S88" s="287">
        <v>10</v>
      </c>
      <c r="T88" s="288">
        <f t="shared" si="25"/>
        <v>357.09</v>
      </c>
      <c r="U88" s="284">
        <f t="shared" si="26"/>
        <v>3928.01</v>
      </c>
      <c r="V88" s="273">
        <v>4163.6899999999996</v>
      </c>
      <c r="W88" s="274"/>
      <c r="X88" s="285"/>
    </row>
    <row r="89" spans="1:24" ht="66" customHeight="1" x14ac:dyDescent="0.25">
      <c r="C89" s="292" t="s">
        <v>1683</v>
      </c>
      <c r="D89" s="290" t="s">
        <v>1684</v>
      </c>
      <c r="E89" s="277" t="s">
        <v>1682</v>
      </c>
      <c r="F89" s="278">
        <v>9402900000</v>
      </c>
      <c r="G89" s="278" t="s">
        <v>1676</v>
      </c>
      <c r="H89" s="281">
        <v>3490.86</v>
      </c>
      <c r="I89" s="281">
        <f t="shared" si="30"/>
        <v>3501.33</v>
      </c>
      <c r="J89" s="281">
        <v>3511.83</v>
      </c>
      <c r="K89" s="281">
        <v>3511.83</v>
      </c>
      <c r="L89" s="281">
        <f>ROUND((J89*1.006),2)</f>
        <v>3532.9</v>
      </c>
      <c r="M89" s="281">
        <f t="shared" si="32"/>
        <v>3554.1</v>
      </c>
      <c r="N89" s="281">
        <f t="shared" si="33"/>
        <v>3564.76</v>
      </c>
      <c r="O89" s="281">
        <v>3575.45</v>
      </c>
      <c r="P89" s="281">
        <v>3586.18</v>
      </c>
      <c r="Q89" s="281">
        <v>3630.1</v>
      </c>
      <c r="R89" s="282">
        <v>3630.1</v>
      </c>
      <c r="S89" s="287">
        <v>10</v>
      </c>
      <c r="T89" s="288">
        <f t="shared" si="25"/>
        <v>363.01</v>
      </c>
      <c r="U89" s="284">
        <f t="shared" si="26"/>
        <v>3993.1099999999997</v>
      </c>
      <c r="V89" s="273">
        <v>4232.7</v>
      </c>
      <c r="W89" s="274"/>
      <c r="X89" s="285"/>
    </row>
    <row r="90" spans="1:24" ht="18" x14ac:dyDescent="0.25">
      <c r="C90" s="292"/>
      <c r="D90" s="276"/>
      <c r="E90" s="277"/>
      <c r="F90" s="278"/>
      <c r="G90" s="277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2"/>
      <c r="S90" s="280"/>
      <c r="T90" s="288"/>
      <c r="U90" s="284"/>
      <c r="V90" s="273"/>
      <c r="W90" s="274"/>
      <c r="X90" s="285"/>
    </row>
    <row r="91" spans="1:24" ht="20.25" customHeight="1" x14ac:dyDescent="0.25">
      <c r="C91" s="286" t="s">
        <v>1685</v>
      </c>
      <c r="D91" s="276" t="s">
        <v>1686</v>
      </c>
      <c r="E91" s="277" t="s">
        <v>1687</v>
      </c>
      <c r="F91" s="278">
        <v>9402900000</v>
      </c>
      <c r="G91" s="278" t="s">
        <v>1688</v>
      </c>
      <c r="H91" s="281">
        <v>378.8</v>
      </c>
      <c r="I91" s="281">
        <f t="shared" si="30"/>
        <v>379.94</v>
      </c>
      <c r="J91" s="281">
        <v>381.08</v>
      </c>
      <c r="K91" s="281">
        <v>382.22</v>
      </c>
      <c r="L91" s="281">
        <f t="shared" ref="L91:L108" si="34">ROUND((K91*1.003),2)</f>
        <v>383.37</v>
      </c>
      <c r="M91" s="281">
        <f t="shared" ref="M91:M108" si="35">ROUND((L91*1.006),2)</f>
        <v>385.67</v>
      </c>
      <c r="N91" s="281">
        <f t="shared" ref="N91:N108" si="36">ROUND(M91*1.003,2)</f>
        <v>386.83</v>
      </c>
      <c r="O91" s="281">
        <v>387.99</v>
      </c>
      <c r="P91" s="281">
        <v>389.15</v>
      </c>
      <c r="Q91" s="281">
        <v>389.15</v>
      </c>
      <c r="R91" s="282">
        <f>ROUND(O91*1.003,2)</f>
        <v>389.15</v>
      </c>
      <c r="S91" s="287">
        <v>10</v>
      </c>
      <c r="T91" s="288">
        <f t="shared" si="25"/>
        <v>38.92</v>
      </c>
      <c r="U91" s="284">
        <f t="shared" si="26"/>
        <v>428.07</v>
      </c>
      <c r="V91" s="273">
        <v>453.75</v>
      </c>
      <c r="W91" s="274"/>
      <c r="X91" s="285"/>
    </row>
    <row r="92" spans="1:24" s="289" customFormat="1" ht="20.25" customHeight="1" x14ac:dyDescent="0.25">
      <c r="C92" s="286" t="s">
        <v>1685</v>
      </c>
      <c r="D92" s="276" t="s">
        <v>1689</v>
      </c>
      <c r="E92" s="277" t="s">
        <v>1687</v>
      </c>
      <c r="F92" s="278">
        <v>9402900000</v>
      </c>
      <c r="G92" s="278" t="s">
        <v>1688</v>
      </c>
      <c r="H92" s="281">
        <v>378.8</v>
      </c>
      <c r="I92" s="281">
        <f t="shared" si="30"/>
        <v>379.94</v>
      </c>
      <c r="J92" s="281">
        <v>381.08</v>
      </c>
      <c r="K92" s="281">
        <v>382.22</v>
      </c>
      <c r="L92" s="281">
        <f t="shared" si="34"/>
        <v>383.37</v>
      </c>
      <c r="M92" s="281">
        <f t="shared" si="35"/>
        <v>385.67</v>
      </c>
      <c r="N92" s="281">
        <f t="shared" si="36"/>
        <v>386.83</v>
      </c>
      <c r="O92" s="281">
        <v>387.99</v>
      </c>
      <c r="P92" s="281">
        <v>389.15</v>
      </c>
      <c r="Q92" s="281">
        <v>410.23</v>
      </c>
      <c r="R92" s="282">
        <v>410.23</v>
      </c>
      <c r="S92" s="287">
        <v>10</v>
      </c>
      <c r="T92" s="288">
        <f t="shared" si="25"/>
        <v>41.02</v>
      </c>
      <c r="U92" s="284">
        <f t="shared" si="26"/>
        <v>451.25</v>
      </c>
      <c r="V92" s="273">
        <v>478.33</v>
      </c>
      <c r="W92" s="274"/>
      <c r="X92" s="285"/>
    </row>
    <row r="93" spans="1:24" ht="33" x14ac:dyDescent="0.25">
      <c r="C93" s="286" t="s">
        <v>1690</v>
      </c>
      <c r="D93" s="290" t="s">
        <v>1691</v>
      </c>
      <c r="E93" s="277" t="s">
        <v>1692</v>
      </c>
      <c r="F93" s="278">
        <v>9402900000</v>
      </c>
      <c r="G93" s="278" t="s">
        <v>1688</v>
      </c>
      <c r="H93" s="281">
        <v>358.13</v>
      </c>
      <c r="I93" s="281">
        <f t="shared" si="30"/>
        <v>359.2</v>
      </c>
      <c r="J93" s="281">
        <v>360.28</v>
      </c>
      <c r="K93" s="281">
        <v>361.36</v>
      </c>
      <c r="L93" s="281">
        <f t="shared" si="34"/>
        <v>362.44</v>
      </c>
      <c r="M93" s="281">
        <f t="shared" si="35"/>
        <v>364.61</v>
      </c>
      <c r="N93" s="281">
        <f t="shared" si="36"/>
        <v>365.7</v>
      </c>
      <c r="O93" s="281">
        <v>366.8</v>
      </c>
      <c r="P93" s="281">
        <v>367.9</v>
      </c>
      <c r="Q93" s="281">
        <v>367.9</v>
      </c>
      <c r="R93" s="282">
        <f>ROUND(O93*1.003,2)</f>
        <v>367.9</v>
      </c>
      <c r="S93" s="287">
        <v>10</v>
      </c>
      <c r="T93" s="288">
        <f t="shared" si="25"/>
        <v>36.79</v>
      </c>
      <c r="U93" s="284">
        <f t="shared" si="26"/>
        <v>404.69</v>
      </c>
      <c r="V93" s="273">
        <v>428.97</v>
      </c>
      <c r="W93" s="274"/>
      <c r="X93" s="285"/>
    </row>
    <row r="94" spans="1:24" s="289" customFormat="1" ht="33" x14ac:dyDescent="0.25">
      <c r="C94" s="286" t="s">
        <v>1690</v>
      </c>
      <c r="D94" s="290" t="s">
        <v>1693</v>
      </c>
      <c r="E94" s="277" t="s">
        <v>1692</v>
      </c>
      <c r="F94" s="278">
        <v>9402900000</v>
      </c>
      <c r="G94" s="278" t="s">
        <v>1688</v>
      </c>
      <c r="H94" s="281">
        <v>358.13</v>
      </c>
      <c r="I94" s="281">
        <f t="shared" si="30"/>
        <v>359.2</v>
      </c>
      <c r="J94" s="281">
        <v>360.28</v>
      </c>
      <c r="K94" s="281">
        <v>361.36</v>
      </c>
      <c r="L94" s="281">
        <f t="shared" si="34"/>
        <v>362.44</v>
      </c>
      <c r="M94" s="281">
        <f t="shared" si="35"/>
        <v>364.61</v>
      </c>
      <c r="N94" s="281">
        <f t="shared" si="36"/>
        <v>365.7</v>
      </c>
      <c r="O94" s="281">
        <v>366.8</v>
      </c>
      <c r="P94" s="281">
        <v>367.9</v>
      </c>
      <c r="Q94" s="281">
        <v>394.99</v>
      </c>
      <c r="R94" s="282">
        <v>394.99</v>
      </c>
      <c r="S94" s="287">
        <v>10</v>
      </c>
      <c r="T94" s="288">
        <f t="shared" si="25"/>
        <v>39.5</v>
      </c>
      <c r="U94" s="284">
        <f t="shared" si="26"/>
        <v>434.49</v>
      </c>
      <c r="V94" s="273">
        <v>460.56</v>
      </c>
      <c r="W94" s="274"/>
      <c r="X94" s="285"/>
    </row>
    <row r="95" spans="1:24" ht="33" x14ac:dyDescent="0.25">
      <c r="C95" s="286" t="s">
        <v>1694</v>
      </c>
      <c r="D95" s="276" t="s">
        <v>1695</v>
      </c>
      <c r="E95" s="277" t="s">
        <v>1696</v>
      </c>
      <c r="F95" s="278">
        <v>9402900000</v>
      </c>
      <c r="G95" s="278" t="s">
        <v>1688</v>
      </c>
      <c r="H95" s="281">
        <v>459.4</v>
      </c>
      <c r="I95" s="281">
        <f t="shared" si="30"/>
        <v>460.78</v>
      </c>
      <c r="J95" s="281">
        <v>462.16</v>
      </c>
      <c r="K95" s="281">
        <v>463.55</v>
      </c>
      <c r="L95" s="281">
        <f t="shared" si="34"/>
        <v>464.94</v>
      </c>
      <c r="M95" s="281">
        <f t="shared" si="35"/>
        <v>467.73</v>
      </c>
      <c r="N95" s="281">
        <f t="shared" si="36"/>
        <v>469.13</v>
      </c>
      <c r="O95" s="281">
        <v>470.54</v>
      </c>
      <c r="P95" s="281">
        <v>471.95</v>
      </c>
      <c r="Q95" s="281">
        <v>471.95</v>
      </c>
      <c r="R95" s="282">
        <f>ROUND(O95*1.003,2)</f>
        <v>471.95</v>
      </c>
      <c r="S95" s="287">
        <v>10</v>
      </c>
      <c r="T95" s="288">
        <f t="shared" si="25"/>
        <v>47.2</v>
      </c>
      <c r="U95" s="284">
        <f t="shared" si="26"/>
        <v>519.15</v>
      </c>
      <c r="V95" s="273">
        <v>550.29999999999995</v>
      </c>
      <c r="W95" s="274"/>
      <c r="X95" s="285"/>
    </row>
    <row r="96" spans="1:24" s="289" customFormat="1" ht="45.75" customHeight="1" x14ac:dyDescent="0.25">
      <c r="C96" s="286" t="s">
        <v>1694</v>
      </c>
      <c r="D96" s="276" t="s">
        <v>1697</v>
      </c>
      <c r="E96" s="277" t="s">
        <v>1696</v>
      </c>
      <c r="F96" s="278">
        <v>9402900000</v>
      </c>
      <c r="G96" s="278" t="s">
        <v>1688</v>
      </c>
      <c r="H96" s="281">
        <v>459.4</v>
      </c>
      <c r="I96" s="281">
        <f t="shared" si="30"/>
        <v>460.78</v>
      </c>
      <c r="J96" s="281">
        <v>462.16</v>
      </c>
      <c r="K96" s="281">
        <v>463.55</v>
      </c>
      <c r="L96" s="281">
        <f t="shared" si="34"/>
        <v>464.94</v>
      </c>
      <c r="M96" s="281">
        <f t="shared" si="35"/>
        <v>467.73</v>
      </c>
      <c r="N96" s="281">
        <f t="shared" si="36"/>
        <v>469.13</v>
      </c>
      <c r="O96" s="281">
        <v>470.54</v>
      </c>
      <c r="P96" s="281">
        <v>471.95</v>
      </c>
      <c r="Q96" s="281">
        <v>500.86</v>
      </c>
      <c r="R96" s="282">
        <v>500.86</v>
      </c>
      <c r="S96" s="287">
        <v>10</v>
      </c>
      <c r="T96" s="288">
        <f t="shared" si="25"/>
        <v>50.09</v>
      </c>
      <c r="U96" s="284">
        <f t="shared" si="26"/>
        <v>550.95000000000005</v>
      </c>
      <c r="V96" s="273">
        <v>584.01</v>
      </c>
      <c r="W96" s="274"/>
      <c r="X96" s="285"/>
    </row>
    <row r="97" spans="3:24" ht="53.25" customHeight="1" x14ac:dyDescent="0.25">
      <c r="C97" s="286" t="s">
        <v>1698</v>
      </c>
      <c r="D97" s="276" t="s">
        <v>1699</v>
      </c>
      <c r="E97" s="277" t="s">
        <v>1692</v>
      </c>
      <c r="F97" s="278">
        <v>9402900000</v>
      </c>
      <c r="G97" s="278" t="s">
        <v>1688</v>
      </c>
      <c r="H97" s="281">
        <v>544.66999999999996</v>
      </c>
      <c r="I97" s="281">
        <f t="shared" si="30"/>
        <v>546.29999999999995</v>
      </c>
      <c r="J97" s="281">
        <v>547.94000000000005</v>
      </c>
      <c r="K97" s="281">
        <v>549.58000000000004</v>
      </c>
      <c r="L97" s="281">
        <f t="shared" si="34"/>
        <v>551.23</v>
      </c>
      <c r="M97" s="281">
        <f t="shared" si="35"/>
        <v>554.54</v>
      </c>
      <c r="N97" s="281">
        <f t="shared" si="36"/>
        <v>556.20000000000005</v>
      </c>
      <c r="O97" s="281">
        <v>557.87</v>
      </c>
      <c r="P97" s="281">
        <v>559.54</v>
      </c>
      <c r="Q97" s="281">
        <v>559.54</v>
      </c>
      <c r="R97" s="282">
        <f>ROUND(O97*1.003,2)</f>
        <v>559.54</v>
      </c>
      <c r="S97" s="287">
        <v>10</v>
      </c>
      <c r="T97" s="288">
        <f t="shared" si="25"/>
        <v>55.95</v>
      </c>
      <c r="U97" s="284">
        <f t="shared" si="26"/>
        <v>615.49</v>
      </c>
      <c r="V97" s="273">
        <v>652.41999999999996</v>
      </c>
      <c r="W97" s="274"/>
      <c r="X97" s="285"/>
    </row>
    <row r="98" spans="3:24" s="289" customFormat="1" ht="53.25" customHeight="1" x14ac:dyDescent="0.25">
      <c r="C98" s="286" t="s">
        <v>1698</v>
      </c>
      <c r="D98" s="276" t="s">
        <v>1700</v>
      </c>
      <c r="E98" s="277" t="s">
        <v>1692</v>
      </c>
      <c r="F98" s="278">
        <v>9402900000</v>
      </c>
      <c r="G98" s="278" t="s">
        <v>1688</v>
      </c>
      <c r="H98" s="281">
        <v>544.66999999999996</v>
      </c>
      <c r="I98" s="281">
        <f t="shared" si="30"/>
        <v>546.29999999999995</v>
      </c>
      <c r="J98" s="281">
        <v>547.94000000000005</v>
      </c>
      <c r="K98" s="281">
        <v>549.58000000000004</v>
      </c>
      <c r="L98" s="281">
        <f t="shared" si="34"/>
        <v>551.23</v>
      </c>
      <c r="M98" s="281">
        <f t="shared" si="35"/>
        <v>554.54</v>
      </c>
      <c r="N98" s="281">
        <f t="shared" si="36"/>
        <v>556.20000000000005</v>
      </c>
      <c r="O98" s="281">
        <v>557.87</v>
      </c>
      <c r="P98" s="281">
        <v>559.54</v>
      </c>
      <c r="Q98" s="281">
        <v>585.33000000000004</v>
      </c>
      <c r="R98" s="282">
        <v>585.33000000000004</v>
      </c>
      <c r="S98" s="287">
        <v>10</v>
      </c>
      <c r="T98" s="288">
        <f t="shared" si="25"/>
        <v>58.53</v>
      </c>
      <c r="U98" s="284">
        <f t="shared" si="26"/>
        <v>643.86</v>
      </c>
      <c r="V98" s="273">
        <v>682.49</v>
      </c>
      <c r="W98" s="274"/>
      <c r="X98" s="285"/>
    </row>
    <row r="99" spans="3:24" ht="56.25" customHeight="1" x14ac:dyDescent="0.25">
      <c r="C99" s="286" t="s">
        <v>1701</v>
      </c>
      <c r="D99" s="276" t="s">
        <v>1702</v>
      </c>
      <c r="E99" s="277" t="s">
        <v>1696</v>
      </c>
      <c r="F99" s="278">
        <v>9402900000</v>
      </c>
      <c r="G99" s="278" t="s">
        <v>1688</v>
      </c>
      <c r="H99" s="281">
        <v>647.91999999999996</v>
      </c>
      <c r="I99" s="281">
        <f t="shared" si="30"/>
        <v>649.86</v>
      </c>
      <c r="J99" s="281">
        <v>651.80999999999995</v>
      </c>
      <c r="K99" s="281">
        <v>653.77</v>
      </c>
      <c r="L99" s="281">
        <f t="shared" si="34"/>
        <v>655.73</v>
      </c>
      <c r="M99" s="281">
        <f t="shared" si="35"/>
        <v>659.66</v>
      </c>
      <c r="N99" s="281">
        <f t="shared" si="36"/>
        <v>661.64</v>
      </c>
      <c r="O99" s="281">
        <v>663.62</v>
      </c>
      <c r="P99" s="281">
        <v>665.61</v>
      </c>
      <c r="Q99" s="281">
        <v>665.61</v>
      </c>
      <c r="R99" s="282">
        <f>ROUND(O99*1.003,2)</f>
        <v>665.61</v>
      </c>
      <c r="S99" s="287">
        <v>10</v>
      </c>
      <c r="T99" s="288">
        <f t="shared" si="25"/>
        <v>66.56</v>
      </c>
      <c r="U99" s="284">
        <f t="shared" si="26"/>
        <v>732.17000000000007</v>
      </c>
      <c r="V99" s="273">
        <v>776.1</v>
      </c>
      <c r="W99" s="274"/>
      <c r="X99" s="285"/>
    </row>
    <row r="100" spans="3:24" s="289" customFormat="1" ht="49.5" customHeight="1" x14ac:dyDescent="0.25">
      <c r="C100" s="286" t="s">
        <v>1703</v>
      </c>
      <c r="D100" s="276" t="s">
        <v>1704</v>
      </c>
      <c r="E100" s="277" t="s">
        <v>1696</v>
      </c>
      <c r="F100" s="278">
        <v>9402900000</v>
      </c>
      <c r="G100" s="278" t="s">
        <v>1688</v>
      </c>
      <c r="H100" s="281">
        <v>647.91999999999996</v>
      </c>
      <c r="I100" s="281">
        <f t="shared" si="30"/>
        <v>649.86</v>
      </c>
      <c r="J100" s="281">
        <v>651.80999999999995</v>
      </c>
      <c r="K100" s="281">
        <v>653.77</v>
      </c>
      <c r="L100" s="281">
        <f t="shared" si="34"/>
        <v>655.73</v>
      </c>
      <c r="M100" s="281">
        <f t="shared" si="35"/>
        <v>659.66</v>
      </c>
      <c r="N100" s="281">
        <f t="shared" si="36"/>
        <v>661.64</v>
      </c>
      <c r="O100" s="281">
        <v>663.62</v>
      </c>
      <c r="P100" s="281">
        <v>665.61</v>
      </c>
      <c r="Q100" s="281">
        <v>692.86</v>
      </c>
      <c r="R100" s="282">
        <v>692.86</v>
      </c>
      <c r="S100" s="287">
        <v>10</v>
      </c>
      <c r="T100" s="288">
        <f t="shared" si="25"/>
        <v>69.290000000000006</v>
      </c>
      <c r="U100" s="284">
        <f t="shared" si="26"/>
        <v>762.15</v>
      </c>
      <c r="V100" s="273">
        <v>807.88</v>
      </c>
      <c r="W100" s="274"/>
      <c r="X100" s="285"/>
    </row>
    <row r="101" spans="3:24" ht="51" customHeight="1" x14ac:dyDescent="0.25">
      <c r="C101" s="286" t="s">
        <v>1705</v>
      </c>
      <c r="D101" s="276" t="s">
        <v>1706</v>
      </c>
      <c r="E101" s="277" t="s">
        <v>1707</v>
      </c>
      <c r="F101" s="278">
        <v>9402900000</v>
      </c>
      <c r="G101" s="278" t="s">
        <v>1688</v>
      </c>
      <c r="H101" s="281">
        <v>388.45</v>
      </c>
      <c r="I101" s="281">
        <f t="shared" si="30"/>
        <v>389.62</v>
      </c>
      <c r="J101" s="281">
        <v>390.79</v>
      </c>
      <c r="K101" s="281">
        <v>391.96</v>
      </c>
      <c r="L101" s="281">
        <f t="shared" si="34"/>
        <v>393.14</v>
      </c>
      <c r="M101" s="281">
        <f t="shared" si="35"/>
        <v>395.5</v>
      </c>
      <c r="N101" s="281">
        <f t="shared" si="36"/>
        <v>396.69</v>
      </c>
      <c r="O101" s="281">
        <v>397.88</v>
      </c>
      <c r="P101" s="281">
        <v>399.07</v>
      </c>
      <c r="Q101" s="281">
        <v>399.07</v>
      </c>
      <c r="R101" s="282">
        <f>ROUND(O101*1.003,2)</f>
        <v>399.07</v>
      </c>
      <c r="S101" s="287">
        <v>10</v>
      </c>
      <c r="T101" s="288">
        <f t="shared" si="25"/>
        <v>39.909999999999997</v>
      </c>
      <c r="U101" s="284">
        <f t="shared" si="26"/>
        <v>438.98</v>
      </c>
      <c r="V101" s="273">
        <v>465.32</v>
      </c>
      <c r="W101" s="274"/>
      <c r="X101" s="285"/>
    </row>
    <row r="102" spans="3:24" s="289" customFormat="1" ht="33" x14ac:dyDescent="0.25">
      <c r="C102" s="286" t="s">
        <v>1708</v>
      </c>
      <c r="D102" s="276" t="s">
        <v>1709</v>
      </c>
      <c r="E102" s="277" t="s">
        <v>1707</v>
      </c>
      <c r="F102" s="278">
        <v>9402900000</v>
      </c>
      <c r="G102" s="278" t="s">
        <v>1688</v>
      </c>
      <c r="H102" s="281">
        <v>388.45</v>
      </c>
      <c r="I102" s="281">
        <f t="shared" si="30"/>
        <v>389.62</v>
      </c>
      <c r="J102" s="281">
        <v>390.79</v>
      </c>
      <c r="K102" s="281">
        <v>391.96</v>
      </c>
      <c r="L102" s="281">
        <f t="shared" si="34"/>
        <v>393.14</v>
      </c>
      <c r="M102" s="281">
        <f t="shared" si="35"/>
        <v>395.5</v>
      </c>
      <c r="N102" s="281">
        <f t="shared" si="36"/>
        <v>396.69</v>
      </c>
      <c r="O102" s="281">
        <v>397.88</v>
      </c>
      <c r="P102" s="281">
        <v>399.07</v>
      </c>
      <c r="Q102" s="281">
        <v>426.09</v>
      </c>
      <c r="R102" s="282">
        <v>426.09</v>
      </c>
      <c r="S102" s="287">
        <v>10</v>
      </c>
      <c r="T102" s="288">
        <f t="shared" si="25"/>
        <v>42.61</v>
      </c>
      <c r="U102" s="284">
        <f t="shared" si="26"/>
        <v>468.7</v>
      </c>
      <c r="V102" s="273">
        <v>496.82</v>
      </c>
      <c r="W102" s="274"/>
      <c r="X102" s="285"/>
    </row>
    <row r="103" spans="3:24" ht="40.5" customHeight="1" x14ac:dyDescent="0.25">
      <c r="C103" s="286" t="s">
        <v>1710</v>
      </c>
      <c r="D103" s="290" t="s">
        <v>1711</v>
      </c>
      <c r="E103" s="277" t="s">
        <v>1707</v>
      </c>
      <c r="F103" s="278">
        <v>9402900000</v>
      </c>
      <c r="G103" s="278" t="s">
        <v>1688</v>
      </c>
      <c r="H103" s="281">
        <v>490.15</v>
      </c>
      <c r="I103" s="281">
        <f t="shared" si="30"/>
        <v>491.62</v>
      </c>
      <c r="J103" s="281">
        <v>493.09</v>
      </c>
      <c r="K103" s="281">
        <v>494.57</v>
      </c>
      <c r="L103" s="281">
        <f t="shared" si="34"/>
        <v>496.05</v>
      </c>
      <c r="M103" s="281">
        <f t="shared" si="35"/>
        <v>499.03</v>
      </c>
      <c r="N103" s="281">
        <f t="shared" si="36"/>
        <v>500.53</v>
      </c>
      <c r="O103" s="281">
        <v>502.03</v>
      </c>
      <c r="P103" s="281">
        <v>503.54</v>
      </c>
      <c r="Q103" s="281">
        <v>503.54</v>
      </c>
      <c r="R103" s="282">
        <f>ROUND(O103*1.003,2)</f>
        <v>503.54</v>
      </c>
      <c r="S103" s="287">
        <v>10</v>
      </c>
      <c r="T103" s="288">
        <f t="shared" si="25"/>
        <v>50.35</v>
      </c>
      <c r="U103" s="284">
        <f t="shared" si="26"/>
        <v>553.89</v>
      </c>
      <c r="V103" s="273">
        <v>587.12</v>
      </c>
      <c r="W103" s="274"/>
      <c r="X103" s="285"/>
    </row>
    <row r="104" spans="3:24" s="289" customFormat="1" ht="45" customHeight="1" x14ac:dyDescent="0.25">
      <c r="C104" s="286" t="s">
        <v>1712</v>
      </c>
      <c r="D104" s="290" t="s">
        <v>1713</v>
      </c>
      <c r="E104" s="277" t="s">
        <v>1707</v>
      </c>
      <c r="F104" s="278">
        <v>9402900000</v>
      </c>
      <c r="G104" s="278" t="s">
        <v>1688</v>
      </c>
      <c r="H104" s="281">
        <v>490.15</v>
      </c>
      <c r="I104" s="281">
        <f t="shared" si="30"/>
        <v>491.62</v>
      </c>
      <c r="J104" s="281">
        <v>493.09</v>
      </c>
      <c r="K104" s="281">
        <v>494.57</v>
      </c>
      <c r="L104" s="281">
        <f t="shared" si="34"/>
        <v>496.05</v>
      </c>
      <c r="M104" s="281">
        <f t="shared" si="35"/>
        <v>499.03</v>
      </c>
      <c r="N104" s="281">
        <f t="shared" si="36"/>
        <v>500.53</v>
      </c>
      <c r="O104" s="281">
        <v>502.03</v>
      </c>
      <c r="P104" s="281">
        <v>503.54</v>
      </c>
      <c r="Q104" s="281">
        <v>532.02</v>
      </c>
      <c r="R104" s="282">
        <v>532.02</v>
      </c>
      <c r="S104" s="287">
        <v>10</v>
      </c>
      <c r="T104" s="288">
        <f t="shared" si="25"/>
        <v>53.2</v>
      </c>
      <c r="U104" s="284">
        <f t="shared" si="26"/>
        <v>585.22</v>
      </c>
      <c r="V104" s="273">
        <v>620.33000000000004</v>
      </c>
      <c r="W104" s="274"/>
      <c r="X104" s="285"/>
    </row>
    <row r="105" spans="3:24" ht="52.5" customHeight="1" x14ac:dyDescent="0.25">
      <c r="C105" s="286" t="s">
        <v>1714</v>
      </c>
      <c r="D105" s="276" t="s">
        <v>1715</v>
      </c>
      <c r="E105" s="277" t="s">
        <v>1707</v>
      </c>
      <c r="F105" s="278">
        <v>9402900000</v>
      </c>
      <c r="G105" s="278" t="s">
        <v>1688</v>
      </c>
      <c r="H105" s="281">
        <v>577.91</v>
      </c>
      <c r="I105" s="281">
        <f t="shared" si="30"/>
        <v>579.64</v>
      </c>
      <c r="J105" s="281">
        <v>581.38</v>
      </c>
      <c r="K105" s="281">
        <v>583.12</v>
      </c>
      <c r="L105" s="281">
        <f t="shared" si="34"/>
        <v>584.87</v>
      </c>
      <c r="M105" s="281">
        <f t="shared" si="35"/>
        <v>588.38</v>
      </c>
      <c r="N105" s="281">
        <f t="shared" si="36"/>
        <v>590.15</v>
      </c>
      <c r="O105" s="281">
        <v>591.91999999999996</v>
      </c>
      <c r="P105" s="281">
        <v>593.70000000000005</v>
      </c>
      <c r="Q105" s="281">
        <v>593.70000000000005</v>
      </c>
      <c r="R105" s="282">
        <f>ROUND(O105*1.003,2)</f>
        <v>593.70000000000005</v>
      </c>
      <c r="S105" s="287">
        <v>10</v>
      </c>
      <c r="T105" s="288">
        <f t="shared" si="25"/>
        <v>59.37</v>
      </c>
      <c r="U105" s="284">
        <f t="shared" si="26"/>
        <v>653.07000000000005</v>
      </c>
      <c r="V105" s="273">
        <v>692.25</v>
      </c>
      <c r="W105" s="274"/>
      <c r="X105" s="285"/>
    </row>
    <row r="106" spans="3:24" s="289" customFormat="1" ht="55.5" customHeight="1" x14ac:dyDescent="0.25">
      <c r="C106" s="286" t="s">
        <v>1716</v>
      </c>
      <c r="D106" s="276" t="s">
        <v>1717</v>
      </c>
      <c r="E106" s="277" t="s">
        <v>1707</v>
      </c>
      <c r="F106" s="278">
        <v>9402900000</v>
      </c>
      <c r="G106" s="278" t="s">
        <v>1688</v>
      </c>
      <c r="H106" s="281">
        <v>577.91</v>
      </c>
      <c r="I106" s="281">
        <f t="shared" si="30"/>
        <v>579.64</v>
      </c>
      <c r="J106" s="281">
        <v>581.38</v>
      </c>
      <c r="K106" s="281">
        <v>583.12</v>
      </c>
      <c r="L106" s="281">
        <f t="shared" si="34"/>
        <v>584.87</v>
      </c>
      <c r="M106" s="281">
        <f t="shared" si="35"/>
        <v>588.38</v>
      </c>
      <c r="N106" s="281">
        <f t="shared" si="36"/>
        <v>590.15</v>
      </c>
      <c r="O106" s="281">
        <v>591.91999999999996</v>
      </c>
      <c r="P106" s="281">
        <v>593.70000000000005</v>
      </c>
      <c r="Q106" s="281">
        <v>619.61</v>
      </c>
      <c r="R106" s="282">
        <v>619.61</v>
      </c>
      <c r="S106" s="287">
        <v>10</v>
      </c>
      <c r="T106" s="288">
        <f t="shared" si="25"/>
        <v>61.96</v>
      </c>
      <c r="U106" s="284">
        <f t="shared" si="26"/>
        <v>681.57</v>
      </c>
      <c r="V106" s="273">
        <v>722.46</v>
      </c>
      <c r="W106" s="274"/>
      <c r="X106" s="285"/>
    </row>
    <row r="107" spans="3:24" ht="50.25" customHeight="1" x14ac:dyDescent="0.25">
      <c r="C107" s="286" t="s">
        <v>1718</v>
      </c>
      <c r="D107" s="276" t="s">
        <v>1719</v>
      </c>
      <c r="E107" s="277" t="s">
        <v>1707</v>
      </c>
      <c r="F107" s="278">
        <v>9402900000</v>
      </c>
      <c r="G107" s="278" t="s">
        <v>1688</v>
      </c>
      <c r="H107" s="281">
        <v>680.11</v>
      </c>
      <c r="I107" s="281">
        <f t="shared" si="30"/>
        <v>682.15</v>
      </c>
      <c r="J107" s="281">
        <v>684.2</v>
      </c>
      <c r="K107" s="281">
        <v>686.25</v>
      </c>
      <c r="L107" s="281">
        <f t="shared" si="34"/>
        <v>688.31</v>
      </c>
      <c r="M107" s="281">
        <f t="shared" si="35"/>
        <v>692.44</v>
      </c>
      <c r="N107" s="281">
        <f t="shared" si="36"/>
        <v>694.52</v>
      </c>
      <c r="O107" s="281">
        <v>696.6</v>
      </c>
      <c r="P107" s="281">
        <v>698.69</v>
      </c>
      <c r="Q107" s="281">
        <v>698.69</v>
      </c>
      <c r="R107" s="282">
        <f>ROUND(O107*1.003,2)</f>
        <v>698.69</v>
      </c>
      <c r="S107" s="287">
        <v>10</v>
      </c>
      <c r="T107" s="288">
        <f t="shared" si="25"/>
        <v>69.87</v>
      </c>
      <c r="U107" s="284">
        <f t="shared" si="26"/>
        <v>768.56000000000006</v>
      </c>
      <c r="V107" s="273">
        <v>814.67</v>
      </c>
      <c r="W107" s="274"/>
      <c r="X107" s="285"/>
    </row>
    <row r="108" spans="3:24" s="289" customFormat="1" ht="51.75" customHeight="1" x14ac:dyDescent="0.25">
      <c r="C108" s="286" t="s">
        <v>1720</v>
      </c>
      <c r="D108" s="276" t="s">
        <v>1721</v>
      </c>
      <c r="E108" s="277" t="s">
        <v>1707</v>
      </c>
      <c r="F108" s="278">
        <v>9402900000</v>
      </c>
      <c r="G108" s="278" t="s">
        <v>1688</v>
      </c>
      <c r="H108" s="281">
        <v>680.11</v>
      </c>
      <c r="I108" s="281">
        <f t="shared" si="30"/>
        <v>682.15</v>
      </c>
      <c r="J108" s="281">
        <v>684.2</v>
      </c>
      <c r="K108" s="281">
        <v>686.25</v>
      </c>
      <c r="L108" s="281">
        <f t="shared" si="34"/>
        <v>688.31</v>
      </c>
      <c r="M108" s="281">
        <f t="shared" si="35"/>
        <v>692.44</v>
      </c>
      <c r="N108" s="281">
        <f t="shared" si="36"/>
        <v>694.52</v>
      </c>
      <c r="O108" s="281">
        <v>696.6</v>
      </c>
      <c r="P108" s="281">
        <v>698.69</v>
      </c>
      <c r="Q108" s="281">
        <v>725.8</v>
      </c>
      <c r="R108" s="282">
        <v>725.8</v>
      </c>
      <c r="S108" s="287">
        <v>10</v>
      </c>
      <c r="T108" s="288">
        <f t="shared" si="25"/>
        <v>72.58</v>
      </c>
      <c r="U108" s="284">
        <f t="shared" si="26"/>
        <v>798.38</v>
      </c>
      <c r="V108" s="273">
        <v>846.28</v>
      </c>
      <c r="W108" s="274"/>
      <c r="X108" s="285"/>
    </row>
    <row r="109" spans="3:24" ht="18.75" customHeight="1" x14ac:dyDescent="0.25">
      <c r="C109" s="275" t="s">
        <v>1722</v>
      </c>
      <c r="D109" s="276"/>
      <c r="E109" s="277"/>
      <c r="F109" s="277"/>
      <c r="G109" s="277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2"/>
      <c r="S109" s="303"/>
      <c r="T109" s="288"/>
      <c r="U109" s="284"/>
      <c r="V109" s="273"/>
      <c r="W109" s="274"/>
      <c r="X109" s="285"/>
    </row>
    <row r="110" spans="3:24" ht="44.25" customHeight="1" x14ac:dyDescent="0.25">
      <c r="C110" s="304" t="s">
        <v>1723</v>
      </c>
      <c r="D110" s="290" t="s">
        <v>1724</v>
      </c>
      <c r="E110" s="277" t="s">
        <v>1725</v>
      </c>
      <c r="F110" s="278">
        <v>9402900000</v>
      </c>
      <c r="G110" s="277" t="s">
        <v>1688</v>
      </c>
      <c r="H110" s="281">
        <v>447.25</v>
      </c>
      <c r="I110" s="281">
        <f t="shared" si="30"/>
        <v>448.59</v>
      </c>
      <c r="J110" s="281">
        <v>449.94</v>
      </c>
      <c r="K110" s="281">
        <v>451.29</v>
      </c>
      <c r="L110" s="281">
        <f t="shared" ref="L110:L117" si="37">ROUND((K110*1.003),2)</f>
        <v>452.64</v>
      </c>
      <c r="M110" s="281">
        <f t="shared" ref="M110:M117" si="38">ROUND((L110*1.006),2)</f>
        <v>455.36</v>
      </c>
      <c r="N110" s="281">
        <f t="shared" ref="N110:N117" si="39">ROUND(M110*1.003,2)</f>
        <v>456.73</v>
      </c>
      <c r="O110" s="281">
        <v>458.1</v>
      </c>
      <c r="P110" s="281">
        <v>459.47</v>
      </c>
      <c r="Q110" s="281">
        <v>460.85</v>
      </c>
      <c r="R110" s="282">
        <v>462.23</v>
      </c>
      <c r="S110" s="287">
        <v>10</v>
      </c>
      <c r="T110" s="288">
        <f t="shared" si="25"/>
        <v>46.22</v>
      </c>
      <c r="U110" s="284">
        <f t="shared" si="26"/>
        <v>508.45000000000005</v>
      </c>
      <c r="V110" s="273">
        <v>538.96</v>
      </c>
      <c r="W110" s="274"/>
      <c r="X110" s="285"/>
    </row>
    <row r="111" spans="3:24" ht="51" customHeight="1" x14ac:dyDescent="0.25">
      <c r="C111" s="292" t="s">
        <v>1726</v>
      </c>
      <c r="D111" s="276" t="s">
        <v>1727</v>
      </c>
      <c r="E111" s="277" t="s">
        <v>1728</v>
      </c>
      <c r="F111" s="278">
        <v>9402900000</v>
      </c>
      <c r="G111" s="277" t="s">
        <v>1688</v>
      </c>
      <c r="H111" s="281">
        <v>317.11</v>
      </c>
      <c r="I111" s="281">
        <f t="shared" si="30"/>
        <v>318.06</v>
      </c>
      <c r="J111" s="281">
        <v>319.01</v>
      </c>
      <c r="K111" s="281">
        <v>319.97000000000003</v>
      </c>
      <c r="L111" s="281">
        <f t="shared" si="37"/>
        <v>320.93</v>
      </c>
      <c r="M111" s="281">
        <f t="shared" si="38"/>
        <v>322.86</v>
      </c>
      <c r="N111" s="281">
        <f t="shared" si="39"/>
        <v>323.83</v>
      </c>
      <c r="O111" s="281">
        <v>324.8</v>
      </c>
      <c r="P111" s="281">
        <v>325.77</v>
      </c>
      <c r="Q111" s="281">
        <v>326.75</v>
      </c>
      <c r="R111" s="282">
        <v>327.73</v>
      </c>
      <c r="S111" s="287">
        <v>10</v>
      </c>
      <c r="T111" s="288">
        <f t="shared" si="25"/>
        <v>32.770000000000003</v>
      </c>
      <c r="U111" s="284">
        <f t="shared" si="26"/>
        <v>360.5</v>
      </c>
      <c r="V111" s="273">
        <v>382.13</v>
      </c>
      <c r="W111" s="274"/>
      <c r="X111" s="285"/>
    </row>
    <row r="112" spans="3:24" ht="63.75" x14ac:dyDescent="0.25">
      <c r="C112" s="292" t="s">
        <v>1729</v>
      </c>
      <c r="D112" s="276" t="s">
        <v>1730</v>
      </c>
      <c r="E112" s="277" t="s">
        <v>1728</v>
      </c>
      <c r="F112" s="278">
        <v>9402900000</v>
      </c>
      <c r="G112" s="277" t="s">
        <v>1688</v>
      </c>
      <c r="H112" s="281">
        <v>458.06</v>
      </c>
      <c r="I112" s="281">
        <f t="shared" si="30"/>
        <v>459.43</v>
      </c>
      <c r="J112" s="281">
        <v>460.81</v>
      </c>
      <c r="K112" s="281">
        <v>462.19</v>
      </c>
      <c r="L112" s="281">
        <f t="shared" si="37"/>
        <v>463.58</v>
      </c>
      <c r="M112" s="281">
        <f t="shared" si="38"/>
        <v>466.36</v>
      </c>
      <c r="N112" s="281">
        <f t="shared" si="39"/>
        <v>467.76</v>
      </c>
      <c r="O112" s="281">
        <v>469.16</v>
      </c>
      <c r="P112" s="281">
        <v>470.57</v>
      </c>
      <c r="Q112" s="281">
        <v>471.98</v>
      </c>
      <c r="R112" s="282">
        <v>473.4</v>
      </c>
      <c r="S112" s="287">
        <v>10</v>
      </c>
      <c r="T112" s="288">
        <f t="shared" si="25"/>
        <v>47.34</v>
      </c>
      <c r="U112" s="284">
        <f t="shared" si="26"/>
        <v>520.74</v>
      </c>
      <c r="V112" s="273">
        <v>551.98</v>
      </c>
      <c r="W112" s="274"/>
      <c r="X112" s="285"/>
    </row>
    <row r="113" spans="2:24" ht="48.75" x14ac:dyDescent="0.25">
      <c r="C113" s="292" t="s">
        <v>1731</v>
      </c>
      <c r="D113" s="276" t="s">
        <v>1732</v>
      </c>
      <c r="E113" s="277" t="s">
        <v>1728</v>
      </c>
      <c r="F113" s="278">
        <v>9402900000</v>
      </c>
      <c r="G113" s="277" t="s">
        <v>1688</v>
      </c>
      <c r="H113" s="281">
        <v>410.59</v>
      </c>
      <c r="I113" s="281">
        <f t="shared" si="30"/>
        <v>411.82</v>
      </c>
      <c r="J113" s="281">
        <v>413.06</v>
      </c>
      <c r="K113" s="281">
        <v>414.3</v>
      </c>
      <c r="L113" s="281">
        <f t="shared" si="37"/>
        <v>415.54</v>
      </c>
      <c r="M113" s="281">
        <f t="shared" si="38"/>
        <v>418.03</v>
      </c>
      <c r="N113" s="281">
        <f t="shared" si="39"/>
        <v>419.28</v>
      </c>
      <c r="O113" s="281">
        <v>420.54</v>
      </c>
      <c r="P113" s="281">
        <v>421.8</v>
      </c>
      <c r="Q113" s="281">
        <v>423.07</v>
      </c>
      <c r="R113" s="282">
        <v>424.34</v>
      </c>
      <c r="S113" s="287">
        <v>10</v>
      </c>
      <c r="T113" s="288">
        <f t="shared" si="25"/>
        <v>42.43</v>
      </c>
      <c r="U113" s="284">
        <f t="shared" si="26"/>
        <v>466.77</v>
      </c>
      <c r="V113" s="273">
        <v>494.78</v>
      </c>
      <c r="W113" s="274"/>
      <c r="X113" s="285"/>
    </row>
    <row r="114" spans="2:24" ht="48.75" x14ac:dyDescent="0.25">
      <c r="C114" s="292" t="s">
        <v>1733</v>
      </c>
      <c r="D114" s="276" t="s">
        <v>1734</v>
      </c>
      <c r="E114" s="277" t="s">
        <v>1728</v>
      </c>
      <c r="F114" s="278">
        <v>9402900000</v>
      </c>
      <c r="G114" s="277" t="s">
        <v>1688</v>
      </c>
      <c r="H114" s="281">
        <v>431.47</v>
      </c>
      <c r="I114" s="281">
        <f t="shared" si="30"/>
        <v>432.76</v>
      </c>
      <c r="J114" s="281">
        <v>434.06</v>
      </c>
      <c r="K114" s="281">
        <v>435.36</v>
      </c>
      <c r="L114" s="281">
        <f t="shared" si="37"/>
        <v>436.67</v>
      </c>
      <c r="M114" s="281">
        <f t="shared" si="38"/>
        <v>439.29</v>
      </c>
      <c r="N114" s="281">
        <f t="shared" si="39"/>
        <v>440.61</v>
      </c>
      <c r="O114" s="281">
        <v>441.93</v>
      </c>
      <c r="P114" s="281">
        <v>443.26</v>
      </c>
      <c r="Q114" s="281">
        <v>444.59</v>
      </c>
      <c r="R114" s="282">
        <v>445.92</v>
      </c>
      <c r="S114" s="287">
        <v>10</v>
      </c>
      <c r="T114" s="288">
        <f t="shared" si="25"/>
        <v>44.59</v>
      </c>
      <c r="U114" s="284">
        <f t="shared" si="26"/>
        <v>490.51</v>
      </c>
      <c r="V114" s="273">
        <v>519.94000000000005</v>
      </c>
      <c r="W114" s="274"/>
      <c r="X114" s="285"/>
    </row>
    <row r="115" spans="2:24" ht="75.75" customHeight="1" x14ac:dyDescent="0.25">
      <c r="B115" s="216" t="s">
        <v>1735</v>
      </c>
      <c r="C115" s="292" t="s">
        <v>1736</v>
      </c>
      <c r="D115" s="276" t="s">
        <v>1737</v>
      </c>
      <c r="E115" s="277" t="s">
        <v>1728</v>
      </c>
      <c r="F115" s="278">
        <v>9402900000</v>
      </c>
      <c r="G115" s="277" t="s">
        <v>1688</v>
      </c>
      <c r="H115" s="281">
        <v>544.47</v>
      </c>
      <c r="I115" s="281">
        <f t="shared" si="30"/>
        <v>546.1</v>
      </c>
      <c r="J115" s="281">
        <v>547.74</v>
      </c>
      <c r="K115" s="281">
        <v>549.38</v>
      </c>
      <c r="L115" s="281">
        <f t="shared" si="37"/>
        <v>551.03</v>
      </c>
      <c r="M115" s="281">
        <f t="shared" si="38"/>
        <v>554.34</v>
      </c>
      <c r="N115" s="281">
        <f t="shared" si="39"/>
        <v>556</v>
      </c>
      <c r="O115" s="281">
        <v>557.66999999999996</v>
      </c>
      <c r="P115" s="281">
        <v>559.34</v>
      </c>
      <c r="Q115" s="281">
        <v>561.02</v>
      </c>
      <c r="R115" s="282">
        <v>562.70000000000005</v>
      </c>
      <c r="S115" s="287">
        <v>10</v>
      </c>
      <c r="T115" s="288">
        <f t="shared" si="25"/>
        <v>56.27</v>
      </c>
      <c r="U115" s="284">
        <f t="shared" si="26"/>
        <v>618.97</v>
      </c>
      <c r="V115" s="273">
        <v>656.11</v>
      </c>
      <c r="W115" s="274"/>
      <c r="X115" s="285"/>
    </row>
    <row r="116" spans="2:24" ht="63.75" x14ac:dyDescent="0.25">
      <c r="C116" s="292" t="s">
        <v>1738</v>
      </c>
      <c r="D116" s="276" t="s">
        <v>1739</v>
      </c>
      <c r="E116" s="277" t="s">
        <v>1728</v>
      </c>
      <c r="F116" s="278">
        <v>9402900000</v>
      </c>
      <c r="G116" s="277" t="s">
        <v>1688</v>
      </c>
      <c r="H116" s="281">
        <v>501.05</v>
      </c>
      <c r="I116" s="281">
        <f t="shared" si="30"/>
        <v>502.55</v>
      </c>
      <c r="J116" s="281">
        <v>504.06</v>
      </c>
      <c r="K116" s="281">
        <v>505.57</v>
      </c>
      <c r="L116" s="281">
        <f t="shared" si="37"/>
        <v>507.09</v>
      </c>
      <c r="M116" s="281">
        <f t="shared" si="38"/>
        <v>510.13</v>
      </c>
      <c r="N116" s="281">
        <f t="shared" si="39"/>
        <v>511.66</v>
      </c>
      <c r="O116" s="281">
        <v>513.19000000000005</v>
      </c>
      <c r="P116" s="281">
        <v>514.73</v>
      </c>
      <c r="Q116" s="281">
        <v>516.27</v>
      </c>
      <c r="R116" s="282">
        <v>517.82000000000005</v>
      </c>
      <c r="S116" s="287">
        <v>10</v>
      </c>
      <c r="T116" s="288">
        <f t="shared" si="25"/>
        <v>51.78</v>
      </c>
      <c r="U116" s="284">
        <f>R116+T116</f>
        <v>569.6</v>
      </c>
      <c r="V116" s="273">
        <v>603.78</v>
      </c>
      <c r="W116" s="274"/>
      <c r="X116" s="285"/>
    </row>
    <row r="117" spans="2:24" ht="63.75" x14ac:dyDescent="0.25">
      <c r="C117" s="292" t="s">
        <v>1740</v>
      </c>
      <c r="D117" s="276" t="s">
        <v>1741</v>
      </c>
      <c r="E117" s="277" t="s">
        <v>1728</v>
      </c>
      <c r="F117" s="278">
        <v>9402900000</v>
      </c>
      <c r="G117" s="277" t="s">
        <v>1688</v>
      </c>
      <c r="H117" s="281">
        <v>540.41999999999996</v>
      </c>
      <c r="I117" s="281">
        <f t="shared" si="30"/>
        <v>542.04</v>
      </c>
      <c r="J117" s="281">
        <v>543.66999999999996</v>
      </c>
      <c r="K117" s="281">
        <v>545.29999999999995</v>
      </c>
      <c r="L117" s="281">
        <f t="shared" si="37"/>
        <v>546.94000000000005</v>
      </c>
      <c r="M117" s="281">
        <f t="shared" si="38"/>
        <v>550.22</v>
      </c>
      <c r="N117" s="281">
        <f t="shared" si="39"/>
        <v>551.87</v>
      </c>
      <c r="O117" s="281">
        <v>553.53</v>
      </c>
      <c r="P117" s="281">
        <v>555.19000000000005</v>
      </c>
      <c r="Q117" s="281">
        <v>556.86</v>
      </c>
      <c r="R117" s="282">
        <v>558.53</v>
      </c>
      <c r="S117" s="287">
        <v>10</v>
      </c>
      <c r="T117" s="288">
        <f t="shared" si="25"/>
        <v>55.85</v>
      </c>
      <c r="U117" s="284">
        <f>R117+T117</f>
        <v>614.38</v>
      </c>
      <c r="V117" s="273">
        <v>651.24</v>
      </c>
      <c r="W117" s="274"/>
      <c r="X117" s="285"/>
    </row>
    <row r="118" spans="2:24" ht="15" customHeight="1" x14ac:dyDescent="0.25">
      <c r="C118" s="304"/>
      <c r="D118" s="290"/>
      <c r="E118" s="277"/>
      <c r="F118" s="301"/>
      <c r="G118" s="302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2"/>
      <c r="S118" s="287"/>
      <c r="T118" s="288"/>
      <c r="U118" s="284"/>
      <c r="V118" s="273"/>
      <c r="W118" s="274"/>
      <c r="X118" s="285"/>
    </row>
    <row r="119" spans="2:24" ht="23.25" customHeight="1" x14ac:dyDescent="0.25">
      <c r="C119" s="304" t="s">
        <v>1742</v>
      </c>
      <c r="D119" s="290" t="s">
        <v>1743</v>
      </c>
      <c r="E119" s="277" t="s">
        <v>1744</v>
      </c>
      <c r="F119" s="278">
        <v>9402900000</v>
      </c>
      <c r="G119" s="277" t="s">
        <v>1745</v>
      </c>
      <c r="H119" s="281">
        <v>46.66</v>
      </c>
      <c r="I119" s="281">
        <f t="shared" si="30"/>
        <v>46.8</v>
      </c>
      <c r="J119" s="281">
        <v>46.94</v>
      </c>
      <c r="K119" s="281">
        <v>47.08</v>
      </c>
      <c r="L119" s="281">
        <f>ROUND((K119*1.003),2)</f>
        <v>47.22</v>
      </c>
      <c r="M119" s="281">
        <f>ROUND((L119*1.006),2)</f>
        <v>47.5</v>
      </c>
      <c r="N119" s="281">
        <f>ROUND(M119*1.003,2)</f>
        <v>47.64</v>
      </c>
      <c r="O119" s="281">
        <v>47.78</v>
      </c>
      <c r="P119" s="281">
        <v>47.92</v>
      </c>
      <c r="Q119" s="281">
        <v>48.06</v>
      </c>
      <c r="R119" s="282">
        <v>48.2</v>
      </c>
      <c r="S119" s="287">
        <v>10</v>
      </c>
      <c r="T119" s="288">
        <f t="shared" si="25"/>
        <v>4.82</v>
      </c>
      <c r="U119" s="284">
        <f>R119+T119</f>
        <v>53.02</v>
      </c>
      <c r="V119" s="273">
        <v>56.2</v>
      </c>
      <c r="W119" s="274"/>
      <c r="X119" s="285"/>
    </row>
    <row r="120" spans="2:24" ht="36.75" customHeight="1" x14ac:dyDescent="0.25">
      <c r="C120" s="304" t="s">
        <v>1746</v>
      </c>
      <c r="D120" s="290" t="s">
        <v>1747</v>
      </c>
      <c r="E120" s="277" t="s">
        <v>1748</v>
      </c>
      <c r="F120" s="278">
        <v>9402900000</v>
      </c>
      <c r="G120" s="277" t="s">
        <v>1745</v>
      </c>
      <c r="H120" s="281">
        <v>49.88</v>
      </c>
      <c r="I120" s="281">
        <f t="shared" si="30"/>
        <v>50.03</v>
      </c>
      <c r="J120" s="281">
        <v>50.18</v>
      </c>
      <c r="K120" s="281">
        <v>50.33</v>
      </c>
      <c r="L120" s="281">
        <f>ROUND((K120*1.003),2)</f>
        <v>50.48</v>
      </c>
      <c r="M120" s="281">
        <f>ROUND((L120*1.006),2)</f>
        <v>50.78</v>
      </c>
      <c r="N120" s="281">
        <f>ROUND(M120*1.003,2)</f>
        <v>50.93</v>
      </c>
      <c r="O120" s="281">
        <v>51.08</v>
      </c>
      <c r="P120" s="281">
        <v>51.23</v>
      </c>
      <c r="Q120" s="281">
        <v>51.38</v>
      </c>
      <c r="R120" s="282">
        <v>51.53</v>
      </c>
      <c r="S120" s="287">
        <v>10</v>
      </c>
      <c r="T120" s="288">
        <f t="shared" si="25"/>
        <v>5.15</v>
      </c>
      <c r="U120" s="284">
        <f>R120+T120</f>
        <v>56.68</v>
      </c>
      <c r="V120" s="273">
        <v>60.08</v>
      </c>
      <c r="W120" s="274"/>
      <c r="X120" s="285"/>
    </row>
    <row r="121" spans="2:24" ht="22.5" customHeight="1" x14ac:dyDescent="0.25">
      <c r="C121" s="304"/>
      <c r="D121" s="290"/>
      <c r="E121" s="277"/>
      <c r="F121" s="278"/>
      <c r="G121" s="277"/>
      <c r="H121" s="281"/>
      <c r="I121" s="281"/>
      <c r="J121" s="281"/>
      <c r="K121" s="281"/>
      <c r="L121" s="281"/>
      <c r="M121" s="281"/>
      <c r="N121" s="281"/>
      <c r="O121" s="281"/>
      <c r="P121" s="281"/>
      <c r="Q121" s="281"/>
      <c r="R121" s="282"/>
      <c r="S121" s="287"/>
      <c r="T121" s="288"/>
      <c r="U121" s="284"/>
      <c r="V121" s="273"/>
      <c r="W121" s="274"/>
      <c r="X121" s="285"/>
    </row>
    <row r="122" spans="2:24" ht="39" customHeight="1" x14ac:dyDescent="0.25">
      <c r="C122" s="304" t="s">
        <v>1749</v>
      </c>
      <c r="D122" s="290" t="s">
        <v>1750</v>
      </c>
      <c r="E122" s="277" t="s">
        <v>1751</v>
      </c>
      <c r="F122" s="278">
        <v>9402900000</v>
      </c>
      <c r="G122" s="277" t="s">
        <v>1752</v>
      </c>
      <c r="H122" s="281">
        <v>43.54</v>
      </c>
      <c r="I122" s="281">
        <f t="shared" si="30"/>
        <v>43.67</v>
      </c>
      <c r="J122" s="281">
        <v>43.8</v>
      </c>
      <c r="K122" s="281">
        <v>43.93</v>
      </c>
      <c r="L122" s="281">
        <f t="shared" ref="L122:L131" si="40">ROUND((K122*1.03),2)</f>
        <v>45.25</v>
      </c>
      <c r="M122" s="281">
        <f t="shared" ref="M122:M131" si="41">ROUND((L122*1.006),2)</f>
        <v>45.52</v>
      </c>
      <c r="N122" s="281">
        <f t="shared" ref="N122:N131" si="42">ROUND(M122*1.003,2)</f>
        <v>45.66</v>
      </c>
      <c r="O122" s="281">
        <v>45.8</v>
      </c>
      <c r="P122" s="281">
        <v>45.93</v>
      </c>
      <c r="Q122" s="281">
        <v>46.07</v>
      </c>
      <c r="R122" s="282">
        <v>46.21</v>
      </c>
      <c r="S122" s="287">
        <v>10</v>
      </c>
      <c r="T122" s="288">
        <f t="shared" si="25"/>
        <v>4.62</v>
      </c>
      <c r="U122" s="284">
        <f t="shared" si="26"/>
        <v>50.83</v>
      </c>
      <c r="V122" s="273">
        <v>53.88</v>
      </c>
      <c r="W122" s="274"/>
      <c r="X122" s="95"/>
    </row>
    <row r="123" spans="2:24" ht="45" customHeight="1" x14ac:dyDescent="0.25">
      <c r="C123" s="304" t="s">
        <v>1753</v>
      </c>
      <c r="D123" s="290" t="s">
        <v>1754</v>
      </c>
      <c r="E123" s="277" t="s">
        <v>1751</v>
      </c>
      <c r="F123" s="278">
        <v>9402900000</v>
      </c>
      <c r="G123" s="277" t="s">
        <v>1752</v>
      </c>
      <c r="H123" s="281">
        <v>49.34</v>
      </c>
      <c r="I123" s="281">
        <f t="shared" si="30"/>
        <v>49.49</v>
      </c>
      <c r="J123" s="281">
        <v>49.64</v>
      </c>
      <c r="K123" s="281">
        <v>49.79</v>
      </c>
      <c r="L123" s="281">
        <f t="shared" si="40"/>
        <v>51.28</v>
      </c>
      <c r="M123" s="281">
        <f t="shared" si="41"/>
        <v>51.59</v>
      </c>
      <c r="N123" s="281">
        <f t="shared" si="42"/>
        <v>51.74</v>
      </c>
      <c r="O123" s="281">
        <v>51.9</v>
      </c>
      <c r="P123" s="281">
        <v>52.05</v>
      </c>
      <c r="Q123" s="281">
        <v>52.21</v>
      </c>
      <c r="R123" s="282">
        <v>52.36</v>
      </c>
      <c r="S123" s="287">
        <v>10</v>
      </c>
      <c r="T123" s="288">
        <f t="shared" si="25"/>
        <v>5.24</v>
      </c>
      <c r="U123" s="284">
        <f t="shared" si="26"/>
        <v>57.6</v>
      </c>
      <c r="V123" s="273">
        <v>61.06</v>
      </c>
      <c r="W123" s="274"/>
      <c r="X123" s="305"/>
    </row>
    <row r="124" spans="2:24" ht="42" customHeight="1" x14ac:dyDescent="0.25">
      <c r="C124" s="304" t="s">
        <v>1755</v>
      </c>
      <c r="D124" s="290" t="s">
        <v>1756</v>
      </c>
      <c r="E124" s="277" t="s">
        <v>1757</v>
      </c>
      <c r="F124" s="278">
        <v>9402900000</v>
      </c>
      <c r="G124" s="277" t="s">
        <v>1752</v>
      </c>
      <c r="H124" s="281">
        <v>84.86</v>
      </c>
      <c r="I124" s="281">
        <f t="shared" si="30"/>
        <v>85.11</v>
      </c>
      <c r="J124" s="281">
        <v>85.37</v>
      </c>
      <c r="K124" s="281">
        <v>85.63</v>
      </c>
      <c r="L124" s="281">
        <f t="shared" si="40"/>
        <v>88.2</v>
      </c>
      <c r="M124" s="281">
        <f t="shared" si="41"/>
        <v>88.73</v>
      </c>
      <c r="N124" s="281">
        <f t="shared" si="42"/>
        <v>89</v>
      </c>
      <c r="O124" s="281">
        <v>89.27</v>
      </c>
      <c r="P124" s="281">
        <v>89.54</v>
      </c>
      <c r="Q124" s="281">
        <v>89.81</v>
      </c>
      <c r="R124" s="282">
        <v>90.08</v>
      </c>
      <c r="S124" s="287">
        <v>10</v>
      </c>
      <c r="T124" s="288">
        <f t="shared" si="25"/>
        <v>9.01</v>
      </c>
      <c r="U124" s="284">
        <f t="shared" si="26"/>
        <v>99.09</v>
      </c>
      <c r="V124" s="273">
        <v>105.04</v>
      </c>
      <c r="W124" s="274"/>
      <c r="X124" s="95"/>
    </row>
    <row r="125" spans="2:24" ht="35.25" customHeight="1" x14ac:dyDescent="0.25">
      <c r="C125" s="304" t="s">
        <v>1758</v>
      </c>
      <c r="D125" s="290" t="s">
        <v>1759</v>
      </c>
      <c r="E125" s="277" t="s">
        <v>1760</v>
      </c>
      <c r="F125" s="278">
        <v>9402900000</v>
      </c>
      <c r="G125" s="277" t="s">
        <v>1752</v>
      </c>
      <c r="H125" s="281">
        <v>105.43</v>
      </c>
      <c r="I125" s="281">
        <f t="shared" si="30"/>
        <v>105.75</v>
      </c>
      <c r="J125" s="281">
        <v>106.07</v>
      </c>
      <c r="K125" s="281">
        <v>106.39</v>
      </c>
      <c r="L125" s="281">
        <f t="shared" si="40"/>
        <v>109.58</v>
      </c>
      <c r="M125" s="281">
        <f t="shared" si="41"/>
        <v>110.24</v>
      </c>
      <c r="N125" s="281">
        <f t="shared" si="42"/>
        <v>110.57</v>
      </c>
      <c r="O125" s="281">
        <v>110.9</v>
      </c>
      <c r="P125" s="281">
        <v>111.23</v>
      </c>
      <c r="Q125" s="281">
        <v>111.56</v>
      </c>
      <c r="R125" s="282">
        <v>111.89</v>
      </c>
      <c r="S125" s="287">
        <v>10</v>
      </c>
      <c r="T125" s="288">
        <f t="shared" si="25"/>
        <v>11.19</v>
      </c>
      <c r="U125" s="284">
        <f t="shared" si="26"/>
        <v>123.08</v>
      </c>
      <c r="V125" s="273">
        <v>130.46</v>
      </c>
      <c r="W125" s="274"/>
      <c r="X125" s="95"/>
    </row>
    <row r="126" spans="2:24" ht="37.5" customHeight="1" x14ac:dyDescent="0.25">
      <c r="C126" s="304" t="s">
        <v>1761</v>
      </c>
      <c r="D126" s="290" t="s">
        <v>1762</v>
      </c>
      <c r="E126" s="277" t="s">
        <v>1763</v>
      </c>
      <c r="F126" s="278">
        <v>9402900000</v>
      </c>
      <c r="G126" s="277" t="s">
        <v>1752</v>
      </c>
      <c r="H126" s="281">
        <v>114.05</v>
      </c>
      <c r="I126" s="281">
        <f t="shared" si="30"/>
        <v>114.39</v>
      </c>
      <c r="J126" s="281">
        <v>114.73</v>
      </c>
      <c r="K126" s="281">
        <v>115.07</v>
      </c>
      <c r="L126" s="281">
        <f t="shared" si="40"/>
        <v>118.52</v>
      </c>
      <c r="M126" s="281">
        <f t="shared" si="41"/>
        <v>119.23</v>
      </c>
      <c r="N126" s="281">
        <f t="shared" si="42"/>
        <v>119.59</v>
      </c>
      <c r="O126" s="281">
        <v>119.95</v>
      </c>
      <c r="P126" s="281">
        <v>120.31</v>
      </c>
      <c r="Q126" s="281">
        <v>120.67</v>
      </c>
      <c r="R126" s="282">
        <v>121.03</v>
      </c>
      <c r="S126" s="287">
        <v>10</v>
      </c>
      <c r="T126" s="288">
        <f t="shared" si="25"/>
        <v>12.1</v>
      </c>
      <c r="U126" s="284">
        <f t="shared" si="26"/>
        <v>133.13</v>
      </c>
      <c r="V126" s="273">
        <v>141.12</v>
      </c>
      <c r="W126" s="274"/>
      <c r="X126" s="95"/>
    </row>
    <row r="127" spans="2:24" ht="51.75" customHeight="1" x14ac:dyDescent="0.25">
      <c r="C127" s="304" t="s">
        <v>1764</v>
      </c>
      <c r="D127" s="290" t="s">
        <v>1765</v>
      </c>
      <c r="E127" s="277" t="s">
        <v>1766</v>
      </c>
      <c r="F127" s="278">
        <v>9402900000</v>
      </c>
      <c r="G127" s="277" t="s">
        <v>1752</v>
      </c>
      <c r="H127" s="281">
        <v>91.2</v>
      </c>
      <c r="I127" s="281">
        <f t="shared" si="30"/>
        <v>91.47</v>
      </c>
      <c r="J127" s="281">
        <v>91.74</v>
      </c>
      <c r="K127" s="281">
        <v>92.02</v>
      </c>
      <c r="L127" s="281">
        <f t="shared" si="40"/>
        <v>94.78</v>
      </c>
      <c r="M127" s="281">
        <f t="shared" si="41"/>
        <v>95.35</v>
      </c>
      <c r="N127" s="281">
        <f t="shared" si="42"/>
        <v>95.64</v>
      </c>
      <c r="O127" s="281">
        <v>95.93</v>
      </c>
      <c r="P127" s="281">
        <v>96.22</v>
      </c>
      <c r="Q127" s="281">
        <v>96.51</v>
      </c>
      <c r="R127" s="282">
        <v>96.8</v>
      </c>
      <c r="S127" s="287">
        <v>10</v>
      </c>
      <c r="T127" s="288">
        <f t="shared" si="25"/>
        <v>9.68</v>
      </c>
      <c r="U127" s="284">
        <f t="shared" si="26"/>
        <v>106.47999999999999</v>
      </c>
      <c r="V127" s="273">
        <v>112.87</v>
      </c>
      <c r="W127" s="274"/>
      <c r="X127" s="95"/>
    </row>
    <row r="128" spans="2:24" ht="45.75" customHeight="1" x14ac:dyDescent="0.25">
      <c r="C128" s="304" t="s">
        <v>1767</v>
      </c>
      <c r="D128" s="290" t="s">
        <v>1768</v>
      </c>
      <c r="E128" s="277" t="s">
        <v>1766</v>
      </c>
      <c r="F128" s="278">
        <v>9402900000</v>
      </c>
      <c r="G128" s="277" t="s">
        <v>1752</v>
      </c>
      <c r="H128" s="281">
        <v>100.02</v>
      </c>
      <c r="I128" s="281">
        <f t="shared" si="30"/>
        <v>100.32</v>
      </c>
      <c r="J128" s="281">
        <v>100.62</v>
      </c>
      <c r="K128" s="281">
        <v>100.92</v>
      </c>
      <c r="L128" s="281">
        <f t="shared" si="40"/>
        <v>103.95</v>
      </c>
      <c r="M128" s="281">
        <f t="shared" si="41"/>
        <v>104.57</v>
      </c>
      <c r="N128" s="281">
        <f t="shared" si="42"/>
        <v>104.88</v>
      </c>
      <c r="O128" s="281">
        <v>105.19</v>
      </c>
      <c r="P128" s="281">
        <v>105.51</v>
      </c>
      <c r="Q128" s="281">
        <v>105.83</v>
      </c>
      <c r="R128" s="282">
        <v>106.15</v>
      </c>
      <c r="S128" s="287">
        <v>10</v>
      </c>
      <c r="T128" s="288">
        <f t="shared" si="25"/>
        <v>10.62</v>
      </c>
      <c r="U128" s="284">
        <f t="shared" si="26"/>
        <v>116.77000000000001</v>
      </c>
      <c r="V128" s="273">
        <v>123.78</v>
      </c>
      <c r="W128" s="274"/>
      <c r="X128" s="285"/>
    </row>
    <row r="129" spans="3:24" ht="38.25" customHeight="1" x14ac:dyDescent="0.25">
      <c r="C129" s="304" t="s">
        <v>1769</v>
      </c>
      <c r="D129" s="290" t="s">
        <v>1770</v>
      </c>
      <c r="E129" s="277" t="s">
        <v>1771</v>
      </c>
      <c r="F129" s="278">
        <v>9402900000</v>
      </c>
      <c r="G129" s="277" t="s">
        <v>1752</v>
      </c>
      <c r="H129" s="281">
        <v>177.1</v>
      </c>
      <c r="I129" s="281">
        <f t="shared" si="30"/>
        <v>177.63</v>
      </c>
      <c r="J129" s="281">
        <v>178.16</v>
      </c>
      <c r="K129" s="281">
        <v>178.69</v>
      </c>
      <c r="L129" s="281">
        <f t="shared" si="40"/>
        <v>184.05</v>
      </c>
      <c r="M129" s="281">
        <f t="shared" si="41"/>
        <v>185.15</v>
      </c>
      <c r="N129" s="281">
        <f t="shared" si="42"/>
        <v>185.71</v>
      </c>
      <c r="O129" s="281">
        <v>186.27</v>
      </c>
      <c r="P129" s="281">
        <v>186.83</v>
      </c>
      <c r="Q129" s="281">
        <v>187.39</v>
      </c>
      <c r="R129" s="282">
        <v>187.95</v>
      </c>
      <c r="S129" s="287">
        <v>10</v>
      </c>
      <c r="T129" s="288">
        <f t="shared" si="25"/>
        <v>18.8</v>
      </c>
      <c r="U129" s="284">
        <f t="shared" si="26"/>
        <v>206.75</v>
      </c>
      <c r="V129" s="273">
        <v>219.16</v>
      </c>
      <c r="W129" s="274"/>
      <c r="X129" s="285"/>
    </row>
    <row r="130" spans="3:24" ht="45" customHeight="1" x14ac:dyDescent="0.25">
      <c r="C130" s="304" t="s">
        <v>1772</v>
      </c>
      <c r="D130" s="290" t="s">
        <v>1773</v>
      </c>
      <c r="E130" s="277" t="s">
        <v>1774</v>
      </c>
      <c r="F130" s="278">
        <v>9402900000</v>
      </c>
      <c r="G130" s="277" t="s">
        <v>1752</v>
      </c>
      <c r="H130" s="281">
        <v>285.63</v>
      </c>
      <c r="I130" s="281">
        <f t="shared" si="30"/>
        <v>286.49</v>
      </c>
      <c r="J130" s="281">
        <v>287.35000000000002</v>
      </c>
      <c r="K130" s="281">
        <v>288.20999999999998</v>
      </c>
      <c r="L130" s="281">
        <f t="shared" si="40"/>
        <v>296.86</v>
      </c>
      <c r="M130" s="281">
        <f t="shared" si="41"/>
        <v>298.64</v>
      </c>
      <c r="N130" s="281">
        <f t="shared" si="42"/>
        <v>299.54000000000002</v>
      </c>
      <c r="O130" s="281">
        <v>300.44</v>
      </c>
      <c r="P130" s="281">
        <v>301.33999999999997</v>
      </c>
      <c r="Q130" s="281">
        <v>302.24</v>
      </c>
      <c r="R130" s="282">
        <v>303.14999999999998</v>
      </c>
      <c r="S130" s="287">
        <v>10</v>
      </c>
      <c r="T130" s="288">
        <f t="shared" si="25"/>
        <v>30.32</v>
      </c>
      <c r="U130" s="284">
        <f>R130+T130</f>
        <v>333.46999999999997</v>
      </c>
      <c r="V130" s="273">
        <v>353.48</v>
      </c>
      <c r="W130" s="274"/>
      <c r="X130" s="285"/>
    </row>
    <row r="131" spans="3:24" ht="40.5" customHeight="1" x14ac:dyDescent="0.25">
      <c r="C131" s="304" t="s">
        <v>1775</v>
      </c>
      <c r="D131" s="290" t="s">
        <v>1776</v>
      </c>
      <c r="E131" s="277" t="s">
        <v>1771</v>
      </c>
      <c r="F131" s="278">
        <v>9402900000</v>
      </c>
      <c r="G131" s="277" t="s">
        <v>1752</v>
      </c>
      <c r="H131" s="281">
        <v>295.91000000000003</v>
      </c>
      <c r="I131" s="281">
        <f t="shared" si="30"/>
        <v>296.8</v>
      </c>
      <c r="J131" s="281">
        <v>297.69</v>
      </c>
      <c r="K131" s="281">
        <v>298.58</v>
      </c>
      <c r="L131" s="281">
        <f t="shared" si="40"/>
        <v>307.54000000000002</v>
      </c>
      <c r="M131" s="281">
        <f t="shared" si="41"/>
        <v>309.39</v>
      </c>
      <c r="N131" s="281">
        <f t="shared" si="42"/>
        <v>310.32</v>
      </c>
      <c r="O131" s="281">
        <v>311.25</v>
      </c>
      <c r="P131" s="281">
        <v>312.18</v>
      </c>
      <c r="Q131" s="281">
        <v>313.12</v>
      </c>
      <c r="R131" s="282">
        <v>314.06</v>
      </c>
      <c r="S131" s="287">
        <v>10</v>
      </c>
      <c r="T131" s="288">
        <f t="shared" si="25"/>
        <v>31.41</v>
      </c>
      <c r="U131" s="284">
        <f t="shared" ref="U131:U151" si="43">R131+T131</f>
        <v>345.47</v>
      </c>
      <c r="V131" s="273">
        <v>366.2</v>
      </c>
      <c r="W131" s="274"/>
      <c r="X131" s="285"/>
    </row>
    <row r="132" spans="3:24" ht="8.25" customHeight="1" x14ac:dyDescent="0.25">
      <c r="C132" s="304"/>
      <c r="D132" s="290"/>
      <c r="E132" s="277"/>
      <c r="F132" s="278"/>
      <c r="G132" s="277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2"/>
      <c r="S132" s="287"/>
      <c r="T132" s="288"/>
      <c r="U132" s="284"/>
      <c r="V132" s="273"/>
      <c r="W132" s="274"/>
      <c r="X132" s="285"/>
    </row>
    <row r="133" spans="3:24" ht="18" x14ac:dyDescent="0.25">
      <c r="C133" s="306" t="s">
        <v>1777</v>
      </c>
      <c r="D133" s="290"/>
      <c r="E133" s="277"/>
      <c r="F133" s="278"/>
      <c r="G133" s="277"/>
      <c r="H133" s="281"/>
      <c r="I133" s="281"/>
      <c r="J133" s="281"/>
      <c r="K133" s="281"/>
      <c r="L133" s="281"/>
      <c r="M133" s="281"/>
      <c r="N133" s="281"/>
      <c r="O133" s="281"/>
      <c r="P133" s="281"/>
      <c r="Q133" s="281"/>
      <c r="R133" s="282"/>
      <c r="S133" s="287"/>
      <c r="T133" s="288"/>
      <c r="U133" s="284"/>
      <c r="V133" s="273"/>
      <c r="W133" s="274"/>
      <c r="X133" s="285"/>
    </row>
    <row r="134" spans="3:24" ht="53.25" customHeight="1" x14ac:dyDescent="0.25">
      <c r="C134" s="304" t="s">
        <v>1778</v>
      </c>
      <c r="D134" s="290" t="s">
        <v>1779</v>
      </c>
      <c r="E134" s="294" t="s">
        <v>1780</v>
      </c>
      <c r="F134" s="278"/>
      <c r="G134" s="277"/>
      <c r="H134" s="281">
        <v>872.28</v>
      </c>
      <c r="I134" s="281">
        <f t="shared" si="30"/>
        <v>874.9</v>
      </c>
      <c r="J134" s="281">
        <v>877.35199999999998</v>
      </c>
      <c r="K134" s="281">
        <v>894.9</v>
      </c>
      <c r="L134" s="281">
        <f t="shared" ref="L134:L143" si="44">ROUND((K134*1.003),2)</f>
        <v>897.58</v>
      </c>
      <c r="M134" s="281">
        <f t="shared" ref="M134:M143" si="45">ROUND((L134*1.006),2)</f>
        <v>902.97</v>
      </c>
      <c r="N134" s="281">
        <f t="shared" ref="N134:N136" si="46">ROUND(M134*1.003,2)</f>
        <v>905.68</v>
      </c>
      <c r="O134" s="281">
        <v>908.4</v>
      </c>
      <c r="P134" s="281">
        <v>911.13</v>
      </c>
      <c r="Q134" s="281">
        <v>913.86</v>
      </c>
      <c r="R134" s="282">
        <f t="shared" ref="R134:R143" si="47">ROUND(P134*1.003,2)</f>
        <v>913.86</v>
      </c>
      <c r="S134" s="287">
        <v>10</v>
      </c>
      <c r="T134" s="288">
        <f t="shared" si="25"/>
        <v>91.39</v>
      </c>
      <c r="U134" s="284">
        <f t="shared" si="43"/>
        <v>1005.25</v>
      </c>
      <c r="V134" s="273">
        <v>1065.57</v>
      </c>
      <c r="W134" s="274"/>
      <c r="X134" s="285"/>
    </row>
    <row r="135" spans="3:24" ht="66.75" customHeight="1" x14ac:dyDescent="0.25">
      <c r="C135" s="304" t="s">
        <v>1781</v>
      </c>
      <c r="D135" s="290" t="s">
        <v>1782</v>
      </c>
      <c r="E135" s="294" t="s">
        <v>1783</v>
      </c>
      <c r="F135" s="278"/>
      <c r="G135" s="277"/>
      <c r="H135" s="281">
        <v>880.14</v>
      </c>
      <c r="I135" s="281">
        <f t="shared" si="30"/>
        <v>882.78</v>
      </c>
      <c r="J135" s="281">
        <v>885.43</v>
      </c>
      <c r="K135" s="281">
        <v>903.14</v>
      </c>
      <c r="L135" s="281">
        <f t="shared" si="44"/>
        <v>905.85</v>
      </c>
      <c r="M135" s="281">
        <f t="shared" si="45"/>
        <v>911.29</v>
      </c>
      <c r="N135" s="281">
        <f t="shared" si="46"/>
        <v>914.02</v>
      </c>
      <c r="O135" s="281">
        <v>916.76</v>
      </c>
      <c r="P135" s="281">
        <v>919.51</v>
      </c>
      <c r="Q135" s="281">
        <v>922.27</v>
      </c>
      <c r="R135" s="282">
        <f t="shared" si="47"/>
        <v>922.27</v>
      </c>
      <c r="S135" s="287">
        <v>10</v>
      </c>
      <c r="T135" s="288">
        <f t="shared" si="25"/>
        <v>92.23</v>
      </c>
      <c r="U135" s="284">
        <f t="shared" si="43"/>
        <v>1014.5</v>
      </c>
      <c r="V135" s="273">
        <v>1075.3699999999999</v>
      </c>
      <c r="W135" s="274"/>
      <c r="X135" s="285"/>
    </row>
    <row r="136" spans="3:24" ht="63.75" customHeight="1" x14ac:dyDescent="0.25">
      <c r="C136" s="304" t="s">
        <v>1784</v>
      </c>
      <c r="D136" s="290" t="s">
        <v>1785</v>
      </c>
      <c r="E136" s="294" t="s">
        <v>1786</v>
      </c>
      <c r="F136" s="278"/>
      <c r="G136" s="277"/>
      <c r="H136" s="281">
        <v>892.5</v>
      </c>
      <c r="I136" s="281">
        <f t="shared" si="30"/>
        <v>895.18</v>
      </c>
      <c r="J136" s="281">
        <v>897.87</v>
      </c>
      <c r="K136" s="281">
        <v>915.83</v>
      </c>
      <c r="L136" s="281">
        <f t="shared" si="44"/>
        <v>918.58</v>
      </c>
      <c r="M136" s="281">
        <f t="shared" si="45"/>
        <v>924.09</v>
      </c>
      <c r="N136" s="281">
        <f t="shared" si="46"/>
        <v>926.86</v>
      </c>
      <c r="O136" s="281">
        <v>929.64</v>
      </c>
      <c r="P136" s="281">
        <v>932.43</v>
      </c>
      <c r="Q136" s="281">
        <v>935.23</v>
      </c>
      <c r="R136" s="282">
        <f t="shared" si="47"/>
        <v>935.23</v>
      </c>
      <c r="S136" s="287">
        <v>10</v>
      </c>
      <c r="T136" s="288">
        <f t="shared" si="25"/>
        <v>93.52</v>
      </c>
      <c r="U136" s="284">
        <f t="shared" si="43"/>
        <v>1028.75</v>
      </c>
      <c r="V136" s="273">
        <v>1090.48</v>
      </c>
      <c r="W136" s="274"/>
      <c r="X136" s="285"/>
    </row>
    <row r="137" spans="3:24" ht="63" customHeight="1" x14ac:dyDescent="0.25">
      <c r="C137" s="304" t="s">
        <v>1787</v>
      </c>
      <c r="D137" s="290" t="s">
        <v>1788</v>
      </c>
      <c r="E137" s="294" t="s">
        <v>1789</v>
      </c>
      <c r="F137" s="278"/>
      <c r="G137" s="277"/>
      <c r="H137" s="281">
        <v>892.17</v>
      </c>
      <c r="I137" s="281">
        <f t="shared" si="30"/>
        <v>894.85</v>
      </c>
      <c r="J137" s="281">
        <v>897.53</v>
      </c>
      <c r="K137" s="281">
        <v>915.48</v>
      </c>
      <c r="L137" s="281">
        <f t="shared" si="44"/>
        <v>918.23</v>
      </c>
      <c r="M137" s="281">
        <f t="shared" si="45"/>
        <v>923.74</v>
      </c>
      <c r="N137" s="281">
        <f>ROUND((M137*1.1),2)</f>
        <v>1016.11</v>
      </c>
      <c r="O137" s="281">
        <v>1066.92</v>
      </c>
      <c r="P137" s="281">
        <v>1070.1199999999999</v>
      </c>
      <c r="Q137" s="281">
        <v>1073.33</v>
      </c>
      <c r="R137" s="282">
        <f t="shared" si="47"/>
        <v>1073.33</v>
      </c>
      <c r="S137" s="287">
        <v>10</v>
      </c>
      <c r="T137" s="288">
        <f t="shared" si="25"/>
        <v>107.33</v>
      </c>
      <c r="U137" s="284">
        <f t="shared" si="43"/>
        <v>1180.6599999999999</v>
      </c>
      <c r="V137" s="273">
        <v>1251.5</v>
      </c>
      <c r="W137" s="274"/>
      <c r="X137" s="285"/>
    </row>
    <row r="138" spans="3:24" ht="67.5" customHeight="1" x14ac:dyDescent="0.25">
      <c r="C138" s="304" t="s">
        <v>1790</v>
      </c>
      <c r="D138" s="290" t="s">
        <v>1791</v>
      </c>
      <c r="E138" s="294" t="s">
        <v>1792</v>
      </c>
      <c r="F138" s="278"/>
      <c r="G138" s="277"/>
      <c r="H138" s="281">
        <v>899.82</v>
      </c>
      <c r="I138" s="281">
        <f t="shared" si="30"/>
        <v>902.52</v>
      </c>
      <c r="J138" s="281">
        <v>905.23</v>
      </c>
      <c r="K138" s="281">
        <v>923.33</v>
      </c>
      <c r="L138" s="281">
        <f t="shared" si="44"/>
        <v>926.1</v>
      </c>
      <c r="M138" s="281">
        <f t="shared" si="45"/>
        <v>931.66</v>
      </c>
      <c r="N138" s="281">
        <f>ROUND((M138*1.1),2)</f>
        <v>1024.83</v>
      </c>
      <c r="O138" s="281">
        <v>1076.07</v>
      </c>
      <c r="P138" s="281">
        <v>1079.3</v>
      </c>
      <c r="Q138" s="281">
        <v>1082.54</v>
      </c>
      <c r="R138" s="282">
        <f t="shared" si="47"/>
        <v>1082.54</v>
      </c>
      <c r="S138" s="287">
        <v>10</v>
      </c>
      <c r="T138" s="288">
        <f t="shared" si="25"/>
        <v>108.25</v>
      </c>
      <c r="U138" s="284">
        <f t="shared" si="43"/>
        <v>1190.79</v>
      </c>
      <c r="V138" s="273">
        <v>1262.24</v>
      </c>
      <c r="W138" s="274"/>
      <c r="X138" s="285"/>
    </row>
    <row r="139" spans="3:24" ht="57.75" x14ac:dyDescent="0.25">
      <c r="C139" s="304" t="s">
        <v>1793</v>
      </c>
      <c r="D139" s="290" t="s">
        <v>1794</v>
      </c>
      <c r="E139" s="294" t="s">
        <v>1795</v>
      </c>
      <c r="F139" s="278"/>
      <c r="G139" s="277"/>
      <c r="H139" s="281">
        <v>914.41</v>
      </c>
      <c r="I139" s="281">
        <f t="shared" si="30"/>
        <v>917.15</v>
      </c>
      <c r="J139" s="281">
        <v>919.9</v>
      </c>
      <c r="K139" s="281">
        <v>938.3</v>
      </c>
      <c r="L139" s="281">
        <f t="shared" si="44"/>
        <v>941.11</v>
      </c>
      <c r="M139" s="281">
        <f t="shared" si="45"/>
        <v>946.76</v>
      </c>
      <c r="N139" s="281">
        <f>ROUND((M139*1.1),2)</f>
        <v>1041.44</v>
      </c>
      <c r="O139" s="281">
        <v>1093.51</v>
      </c>
      <c r="P139" s="281">
        <v>1096.76</v>
      </c>
      <c r="Q139" s="281">
        <v>1100.05</v>
      </c>
      <c r="R139" s="282">
        <f t="shared" si="47"/>
        <v>1100.05</v>
      </c>
      <c r="S139" s="287">
        <v>10</v>
      </c>
      <c r="T139" s="288">
        <f t="shared" si="25"/>
        <v>110.01</v>
      </c>
      <c r="U139" s="284">
        <f t="shared" si="43"/>
        <v>1210.06</v>
      </c>
      <c r="V139" s="273">
        <v>1282.6600000000001</v>
      </c>
      <c r="W139" s="274"/>
      <c r="X139" s="285"/>
    </row>
    <row r="140" spans="3:24" ht="47.25" customHeight="1" x14ac:dyDescent="0.25">
      <c r="C140" s="304" t="s">
        <v>1796</v>
      </c>
      <c r="D140" s="290" t="s">
        <v>1797</v>
      </c>
      <c r="E140" s="294" t="s">
        <v>1798</v>
      </c>
      <c r="F140" s="278"/>
      <c r="G140" s="277"/>
      <c r="H140" s="281">
        <v>725.13</v>
      </c>
      <c r="I140" s="281">
        <f t="shared" si="30"/>
        <v>727.31</v>
      </c>
      <c r="J140" s="281">
        <v>729.49</v>
      </c>
      <c r="K140" s="281">
        <v>744.08</v>
      </c>
      <c r="L140" s="281">
        <f t="shared" si="44"/>
        <v>746.31</v>
      </c>
      <c r="M140" s="281">
        <f t="shared" si="45"/>
        <v>750.79</v>
      </c>
      <c r="N140" s="281">
        <f>ROUND((M140*1.04),2)</f>
        <v>780.82</v>
      </c>
      <c r="O140" s="281">
        <v>812.05</v>
      </c>
      <c r="P140" s="281">
        <v>814.49</v>
      </c>
      <c r="Q140" s="281">
        <v>816.93</v>
      </c>
      <c r="R140" s="282">
        <f t="shared" si="47"/>
        <v>816.93</v>
      </c>
      <c r="S140" s="287">
        <v>10</v>
      </c>
      <c r="T140" s="288">
        <f t="shared" si="25"/>
        <v>81.69</v>
      </c>
      <c r="U140" s="284">
        <f t="shared" si="43"/>
        <v>898.61999999999989</v>
      </c>
      <c r="V140" s="273">
        <v>952.54</v>
      </c>
      <c r="W140" s="274"/>
      <c r="X140" s="285"/>
    </row>
    <row r="141" spans="3:24" ht="46.5" customHeight="1" x14ac:dyDescent="0.25">
      <c r="C141" s="304" t="s">
        <v>1799</v>
      </c>
      <c r="D141" s="290" t="s">
        <v>1800</v>
      </c>
      <c r="E141" s="294" t="s">
        <v>1798</v>
      </c>
      <c r="F141" s="278"/>
      <c r="G141" s="277"/>
      <c r="H141" s="281">
        <v>814.67</v>
      </c>
      <c r="I141" s="281">
        <f t="shared" si="30"/>
        <v>817.11</v>
      </c>
      <c r="J141" s="281">
        <v>819.56</v>
      </c>
      <c r="K141" s="281">
        <v>835.95</v>
      </c>
      <c r="L141" s="281">
        <f t="shared" si="44"/>
        <v>838.46</v>
      </c>
      <c r="M141" s="281">
        <f t="shared" si="45"/>
        <v>843.49</v>
      </c>
      <c r="N141" s="281">
        <f t="shared" ref="N141:N143" si="48">ROUND(M141*1.003,2)</f>
        <v>846.02</v>
      </c>
      <c r="O141" s="281">
        <v>848.56</v>
      </c>
      <c r="P141" s="281">
        <v>851.11</v>
      </c>
      <c r="Q141" s="281">
        <v>853.66</v>
      </c>
      <c r="R141" s="282">
        <f t="shared" si="47"/>
        <v>853.66</v>
      </c>
      <c r="S141" s="287">
        <v>10</v>
      </c>
      <c r="T141" s="288">
        <f t="shared" ref="T141:T162" si="49">ROUND((R141*0.1),2)</f>
        <v>85.37</v>
      </c>
      <c r="U141" s="284">
        <f t="shared" si="43"/>
        <v>939.03</v>
      </c>
      <c r="V141" s="273">
        <v>995.37</v>
      </c>
      <c r="W141" s="274"/>
      <c r="X141" s="285"/>
    </row>
    <row r="142" spans="3:24" ht="54.75" customHeight="1" x14ac:dyDescent="0.25">
      <c r="C142" s="304" t="s">
        <v>1801</v>
      </c>
      <c r="D142" s="290" t="s">
        <v>1802</v>
      </c>
      <c r="E142" s="277" t="s">
        <v>1803</v>
      </c>
      <c r="F142" s="278"/>
      <c r="G142" s="277"/>
      <c r="H142" s="281">
        <v>1916.37</v>
      </c>
      <c r="I142" s="281">
        <f t="shared" si="30"/>
        <v>1922.12</v>
      </c>
      <c r="J142" s="281">
        <v>1927.89</v>
      </c>
      <c r="K142" s="281">
        <v>2024.28</v>
      </c>
      <c r="L142" s="281">
        <f t="shared" si="44"/>
        <v>2030.35</v>
      </c>
      <c r="M142" s="281">
        <f t="shared" si="45"/>
        <v>2042.53</v>
      </c>
      <c r="N142" s="281">
        <f t="shared" si="48"/>
        <v>2048.66</v>
      </c>
      <c r="O142" s="281">
        <v>2054.81</v>
      </c>
      <c r="P142" s="281">
        <v>2060.9699999999998</v>
      </c>
      <c r="Q142" s="281">
        <v>2067.15</v>
      </c>
      <c r="R142" s="282">
        <f t="shared" si="47"/>
        <v>2067.15</v>
      </c>
      <c r="S142" s="287">
        <v>10</v>
      </c>
      <c r="T142" s="288">
        <f t="shared" si="49"/>
        <v>206.72</v>
      </c>
      <c r="U142" s="284">
        <f t="shared" si="43"/>
        <v>2273.87</v>
      </c>
      <c r="V142" s="273">
        <v>2410.3000000000002</v>
      </c>
      <c r="W142" s="274"/>
      <c r="X142" s="285"/>
    </row>
    <row r="143" spans="3:24" ht="63" customHeight="1" x14ac:dyDescent="0.25">
      <c r="C143" s="304" t="s">
        <v>1804</v>
      </c>
      <c r="D143" s="290" t="s">
        <v>1805</v>
      </c>
      <c r="E143" s="277" t="s">
        <v>1803</v>
      </c>
      <c r="F143" s="278"/>
      <c r="G143" s="277"/>
      <c r="H143" s="281">
        <v>1931.54</v>
      </c>
      <c r="I143" s="281">
        <f t="shared" si="30"/>
        <v>1937.33</v>
      </c>
      <c r="J143" s="281">
        <v>1943.14</v>
      </c>
      <c r="K143" s="281">
        <v>2040.3</v>
      </c>
      <c r="L143" s="281">
        <f t="shared" si="44"/>
        <v>2046.42</v>
      </c>
      <c r="M143" s="281">
        <f t="shared" si="45"/>
        <v>2058.6999999999998</v>
      </c>
      <c r="N143" s="281">
        <f t="shared" si="48"/>
        <v>2064.88</v>
      </c>
      <c r="O143" s="281">
        <v>2071.0700000000002</v>
      </c>
      <c r="P143" s="281">
        <v>2077.2800000000002</v>
      </c>
      <c r="Q143" s="281">
        <v>2083.5100000000002</v>
      </c>
      <c r="R143" s="282">
        <f t="shared" si="47"/>
        <v>2083.5100000000002</v>
      </c>
      <c r="S143" s="287">
        <v>10</v>
      </c>
      <c r="T143" s="288">
        <f t="shared" si="49"/>
        <v>208.35</v>
      </c>
      <c r="U143" s="284">
        <f t="shared" si="43"/>
        <v>2291.86</v>
      </c>
      <c r="V143" s="273">
        <v>2429.37</v>
      </c>
      <c r="W143" s="274"/>
      <c r="X143" s="285"/>
    </row>
    <row r="144" spans="3:24" ht="23.25" customHeight="1" x14ac:dyDescent="0.25">
      <c r="C144" s="306" t="s">
        <v>1806</v>
      </c>
      <c r="D144" s="290"/>
      <c r="E144" s="300"/>
      <c r="F144" s="301"/>
      <c r="G144" s="302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2"/>
      <c r="S144" s="307"/>
      <c r="T144" s="288"/>
      <c r="U144" s="284"/>
      <c r="V144" s="273"/>
      <c r="W144" s="274"/>
      <c r="X144" s="285"/>
    </row>
    <row r="145" spans="3:24" ht="32.25" customHeight="1" x14ac:dyDescent="0.25">
      <c r="C145" s="293" t="s">
        <v>1807</v>
      </c>
      <c r="D145" s="290" t="s">
        <v>1808</v>
      </c>
      <c r="E145" s="277" t="s">
        <v>1809</v>
      </c>
      <c r="F145" s="278">
        <v>9402900000</v>
      </c>
      <c r="G145" s="277" t="s">
        <v>1810</v>
      </c>
      <c r="H145" s="281">
        <v>229.94</v>
      </c>
      <c r="I145" s="281">
        <f t="shared" si="30"/>
        <v>230.63</v>
      </c>
      <c r="J145" s="281">
        <v>231.32</v>
      </c>
      <c r="K145" s="281">
        <v>232.01</v>
      </c>
      <c r="L145" s="281">
        <f>ROUND((K145*1.003),2)</f>
        <v>232.71</v>
      </c>
      <c r="M145" s="281">
        <f t="shared" ref="M145:M152" si="50">ROUND((L145*1.006),2)</f>
        <v>234.11</v>
      </c>
      <c r="N145" s="281">
        <f t="shared" ref="N145:N152" si="51">ROUND(M145*1.003,2)</f>
        <v>234.81</v>
      </c>
      <c r="O145" s="281">
        <v>235.51</v>
      </c>
      <c r="P145" s="281">
        <v>236.22</v>
      </c>
      <c r="Q145" s="281">
        <v>236.93</v>
      </c>
      <c r="R145" s="282">
        <v>237.64</v>
      </c>
      <c r="S145" s="287">
        <v>10</v>
      </c>
      <c r="T145" s="288">
        <f t="shared" si="49"/>
        <v>23.76</v>
      </c>
      <c r="U145" s="284">
        <f t="shared" si="43"/>
        <v>261.39999999999998</v>
      </c>
      <c r="V145" s="273">
        <v>277.08</v>
      </c>
      <c r="W145" s="274"/>
      <c r="X145" s="285"/>
    </row>
    <row r="146" spans="3:24" ht="32.25" customHeight="1" x14ac:dyDescent="0.25">
      <c r="C146" s="293" t="s">
        <v>1807</v>
      </c>
      <c r="D146" s="290" t="s">
        <v>1811</v>
      </c>
      <c r="E146" s="277" t="s">
        <v>1812</v>
      </c>
      <c r="F146" s="278">
        <v>9402900000</v>
      </c>
      <c r="G146" s="277" t="s">
        <v>1810</v>
      </c>
      <c r="H146" s="281">
        <v>229.94</v>
      </c>
      <c r="I146" s="281">
        <f t="shared" si="30"/>
        <v>230.63</v>
      </c>
      <c r="J146" s="281">
        <v>231.32</v>
      </c>
      <c r="K146" s="281">
        <v>232.01</v>
      </c>
      <c r="L146" s="281">
        <f>ROUND((K146*1.003),2)</f>
        <v>232.71</v>
      </c>
      <c r="M146" s="281">
        <f t="shared" si="50"/>
        <v>234.11</v>
      </c>
      <c r="N146" s="281">
        <f t="shared" si="51"/>
        <v>234.81</v>
      </c>
      <c r="O146" s="281">
        <v>235.51</v>
      </c>
      <c r="P146" s="281">
        <v>236.22</v>
      </c>
      <c r="Q146" s="281">
        <v>236.93</v>
      </c>
      <c r="R146" s="282">
        <v>237.64</v>
      </c>
      <c r="S146" s="287">
        <v>10</v>
      </c>
      <c r="T146" s="288">
        <f t="shared" si="49"/>
        <v>23.76</v>
      </c>
      <c r="U146" s="284">
        <f t="shared" si="43"/>
        <v>261.39999999999998</v>
      </c>
      <c r="V146" s="273">
        <v>277.08</v>
      </c>
      <c r="W146" s="274"/>
      <c r="X146" s="285"/>
    </row>
    <row r="147" spans="3:24" ht="30.75" x14ac:dyDescent="0.25">
      <c r="C147" s="292" t="s">
        <v>1813</v>
      </c>
      <c r="D147" s="290" t="s">
        <v>1814</v>
      </c>
      <c r="E147" s="277" t="s">
        <v>1815</v>
      </c>
      <c r="F147" s="278"/>
      <c r="G147" s="277" t="s">
        <v>1816</v>
      </c>
      <c r="H147" s="281"/>
      <c r="I147" s="281"/>
      <c r="J147" s="281" t="s">
        <v>1817</v>
      </c>
      <c r="K147" s="281">
        <v>208.56</v>
      </c>
      <c r="L147" s="281">
        <v>208.56</v>
      </c>
      <c r="M147" s="281">
        <f t="shared" si="50"/>
        <v>209.81</v>
      </c>
      <c r="N147" s="281">
        <f t="shared" si="51"/>
        <v>210.44</v>
      </c>
      <c r="O147" s="281">
        <v>211.07</v>
      </c>
      <c r="P147" s="281">
        <v>211.7</v>
      </c>
      <c r="Q147" s="281">
        <v>212.34</v>
      </c>
      <c r="R147" s="282">
        <v>212.98</v>
      </c>
      <c r="S147" s="287">
        <v>10</v>
      </c>
      <c r="T147" s="288">
        <f t="shared" si="49"/>
        <v>21.3</v>
      </c>
      <c r="U147" s="284">
        <f t="shared" si="43"/>
        <v>234.28</v>
      </c>
      <c r="V147" s="273">
        <v>248.34</v>
      </c>
      <c r="W147" s="274"/>
      <c r="X147" s="285"/>
    </row>
    <row r="148" spans="3:24" ht="30.75" x14ac:dyDescent="0.25">
      <c r="C148" s="292" t="s">
        <v>1818</v>
      </c>
      <c r="D148" s="290" t="s">
        <v>1819</v>
      </c>
      <c r="E148" s="277" t="s">
        <v>1820</v>
      </c>
      <c r="F148" s="278"/>
      <c r="G148" s="277" t="s">
        <v>1816</v>
      </c>
      <c r="H148" s="281"/>
      <c r="I148" s="281"/>
      <c r="J148" s="281" t="s">
        <v>1817</v>
      </c>
      <c r="K148" s="281">
        <v>284.44</v>
      </c>
      <c r="L148" s="281">
        <v>284.44</v>
      </c>
      <c r="M148" s="281">
        <f t="shared" si="50"/>
        <v>286.14999999999998</v>
      </c>
      <c r="N148" s="281">
        <f t="shared" si="51"/>
        <v>287.01</v>
      </c>
      <c r="O148" s="281">
        <v>287.87</v>
      </c>
      <c r="P148" s="281">
        <v>288.73</v>
      </c>
      <c r="Q148" s="281">
        <v>289.60000000000002</v>
      </c>
      <c r="R148" s="282">
        <v>290.47000000000003</v>
      </c>
      <c r="S148" s="287">
        <v>10</v>
      </c>
      <c r="T148" s="288">
        <f t="shared" si="49"/>
        <v>29.05</v>
      </c>
      <c r="U148" s="284">
        <f t="shared" si="43"/>
        <v>319.52000000000004</v>
      </c>
      <c r="V148" s="273">
        <v>338.69</v>
      </c>
      <c r="W148" s="274"/>
      <c r="X148" s="285"/>
    </row>
    <row r="149" spans="3:24" ht="36.75" customHeight="1" x14ac:dyDescent="0.25">
      <c r="C149" s="292" t="s">
        <v>1818</v>
      </c>
      <c r="D149" s="290" t="s">
        <v>1821</v>
      </c>
      <c r="E149" s="277" t="s">
        <v>1822</v>
      </c>
      <c r="F149" s="278"/>
      <c r="G149" s="277" t="s">
        <v>1816</v>
      </c>
      <c r="H149" s="281"/>
      <c r="I149" s="281"/>
      <c r="J149" s="281" t="s">
        <v>1817</v>
      </c>
      <c r="K149" s="281">
        <v>324.66000000000003</v>
      </c>
      <c r="L149" s="281">
        <v>324.66000000000003</v>
      </c>
      <c r="M149" s="281">
        <f t="shared" si="50"/>
        <v>326.61</v>
      </c>
      <c r="N149" s="281">
        <f t="shared" si="51"/>
        <v>327.58999999999997</v>
      </c>
      <c r="O149" s="281">
        <v>328.57</v>
      </c>
      <c r="P149" s="281">
        <v>329.56</v>
      </c>
      <c r="Q149" s="281">
        <v>330.55</v>
      </c>
      <c r="R149" s="282">
        <v>331.54</v>
      </c>
      <c r="S149" s="287">
        <v>10</v>
      </c>
      <c r="T149" s="288">
        <f t="shared" si="49"/>
        <v>33.15</v>
      </c>
      <c r="U149" s="284">
        <f t="shared" si="43"/>
        <v>364.69</v>
      </c>
      <c r="V149" s="273">
        <v>386.57</v>
      </c>
      <c r="W149" s="274"/>
      <c r="X149" s="285"/>
    </row>
    <row r="150" spans="3:24" ht="33.75" customHeight="1" x14ac:dyDescent="0.25">
      <c r="C150" s="293" t="s">
        <v>1823</v>
      </c>
      <c r="D150" s="290" t="s">
        <v>1824</v>
      </c>
      <c r="E150" s="277" t="s">
        <v>1825</v>
      </c>
      <c r="F150" s="278">
        <v>9401710009</v>
      </c>
      <c r="G150" s="277" t="s">
        <v>1810</v>
      </c>
      <c r="H150" s="281">
        <v>218.53</v>
      </c>
      <c r="I150" s="281">
        <f t="shared" si="30"/>
        <v>219.19</v>
      </c>
      <c r="J150" s="281">
        <v>219.85</v>
      </c>
      <c r="K150" s="281">
        <v>220.51</v>
      </c>
      <c r="L150" s="281">
        <f>ROUND((K150*1.003),2)</f>
        <v>221.17</v>
      </c>
      <c r="M150" s="281">
        <f t="shared" si="50"/>
        <v>222.5</v>
      </c>
      <c r="N150" s="281">
        <f t="shared" si="51"/>
        <v>223.17</v>
      </c>
      <c r="O150" s="281">
        <v>223.84</v>
      </c>
      <c r="P150" s="281">
        <v>224.51</v>
      </c>
      <c r="Q150" s="281">
        <v>225.18</v>
      </c>
      <c r="R150" s="282">
        <v>225.86</v>
      </c>
      <c r="S150" s="287">
        <v>10</v>
      </c>
      <c r="T150" s="288">
        <f t="shared" si="49"/>
        <v>22.59</v>
      </c>
      <c r="U150" s="284">
        <f t="shared" si="43"/>
        <v>248.45000000000002</v>
      </c>
      <c r="V150" s="273">
        <v>263.36</v>
      </c>
      <c r="W150" s="274"/>
      <c r="X150" s="285"/>
    </row>
    <row r="151" spans="3:24" ht="33" customHeight="1" x14ac:dyDescent="0.25">
      <c r="C151" s="293" t="s">
        <v>1826</v>
      </c>
      <c r="D151" s="290" t="s">
        <v>1827</v>
      </c>
      <c r="E151" s="277" t="s">
        <v>1828</v>
      </c>
      <c r="F151" s="278">
        <v>9402900000</v>
      </c>
      <c r="G151" s="277" t="s">
        <v>1810</v>
      </c>
      <c r="H151" s="281">
        <v>133.47</v>
      </c>
      <c r="I151" s="281">
        <f t="shared" si="30"/>
        <v>133.87</v>
      </c>
      <c r="J151" s="281">
        <v>134.27000000000001</v>
      </c>
      <c r="K151" s="281">
        <v>134.66999999999999</v>
      </c>
      <c r="L151" s="281">
        <f>ROUND((K151*1.003),2)</f>
        <v>135.07</v>
      </c>
      <c r="M151" s="281">
        <f t="shared" si="50"/>
        <v>135.88</v>
      </c>
      <c r="N151" s="281">
        <f t="shared" si="51"/>
        <v>136.29</v>
      </c>
      <c r="O151" s="281">
        <v>136.69999999999999</v>
      </c>
      <c r="P151" s="281">
        <v>137.11000000000001</v>
      </c>
      <c r="Q151" s="281">
        <v>137.52000000000001</v>
      </c>
      <c r="R151" s="282">
        <v>137.93</v>
      </c>
      <c r="S151" s="287">
        <v>10</v>
      </c>
      <c r="T151" s="288">
        <f t="shared" si="49"/>
        <v>13.79</v>
      </c>
      <c r="U151" s="284">
        <f t="shared" si="43"/>
        <v>151.72</v>
      </c>
      <c r="V151" s="273">
        <v>160.82</v>
      </c>
      <c r="W151" s="274"/>
      <c r="X151" s="285"/>
    </row>
    <row r="152" spans="3:24" ht="28.5" customHeight="1" thickBot="1" x14ac:dyDescent="0.3">
      <c r="C152" s="262" t="s">
        <v>1829</v>
      </c>
      <c r="D152" s="263" t="s">
        <v>1830</v>
      </c>
      <c r="E152" s="308" t="s">
        <v>1831</v>
      </c>
      <c r="F152" s="309">
        <v>9401710009</v>
      </c>
      <c r="G152" s="308" t="s">
        <v>1810</v>
      </c>
      <c r="H152" s="268">
        <v>136.9</v>
      </c>
      <c r="I152" s="268">
        <f t="shared" si="30"/>
        <v>137.31</v>
      </c>
      <c r="J152" s="268">
        <v>137.72</v>
      </c>
      <c r="K152" s="268">
        <v>138.13</v>
      </c>
      <c r="L152" s="268">
        <f>ROUND((K152*1.003),2)</f>
        <v>138.54</v>
      </c>
      <c r="M152" s="268">
        <f t="shared" si="50"/>
        <v>139.37</v>
      </c>
      <c r="N152" s="268">
        <f t="shared" si="51"/>
        <v>139.79</v>
      </c>
      <c r="O152" s="268">
        <v>140.21</v>
      </c>
      <c r="P152" s="268">
        <v>140.63</v>
      </c>
      <c r="Q152" s="268">
        <v>141.05000000000001</v>
      </c>
      <c r="R152" s="269">
        <v>141.47</v>
      </c>
      <c r="S152" s="270">
        <v>10</v>
      </c>
      <c r="T152" s="310">
        <f>ROUND((R152*0.1),2)</f>
        <v>14.15</v>
      </c>
      <c r="U152" s="272">
        <f>R152+T152</f>
        <v>155.62</v>
      </c>
      <c r="V152" s="311">
        <v>164.96</v>
      </c>
      <c r="W152" s="274"/>
      <c r="X152" s="285"/>
    </row>
    <row r="153" spans="3:24" ht="18.75" customHeight="1" x14ac:dyDescent="0.25">
      <c r="C153" s="312"/>
      <c r="D153" s="231"/>
      <c r="E153" s="313"/>
      <c r="F153" s="314"/>
      <c r="G153" s="313"/>
      <c r="H153" s="313"/>
      <c r="I153" s="315"/>
      <c r="J153" s="315"/>
      <c r="K153" s="315"/>
      <c r="L153" s="315"/>
      <c r="M153" s="315"/>
      <c r="N153" s="315"/>
      <c r="O153" s="315"/>
      <c r="P153" s="315"/>
      <c r="Q153" s="315"/>
      <c r="R153" s="316"/>
      <c r="S153" s="315"/>
      <c r="T153" s="317"/>
      <c r="U153" s="318"/>
      <c r="V153" s="285"/>
      <c r="W153" s="285"/>
      <c r="X153" s="285"/>
    </row>
    <row r="154" spans="3:24" ht="33.75" customHeight="1" x14ac:dyDescent="0.3">
      <c r="C154" s="319" t="s">
        <v>1541</v>
      </c>
      <c r="D154" s="320"/>
      <c r="E154" s="321"/>
      <c r="F154" s="319"/>
      <c r="G154" s="319"/>
      <c r="H154" s="319"/>
      <c r="I154" s="322"/>
      <c r="J154" s="322"/>
      <c r="K154" s="322"/>
      <c r="L154" s="323"/>
      <c r="M154" s="322" t="s">
        <v>767</v>
      </c>
      <c r="N154" s="323"/>
      <c r="O154" s="324"/>
      <c r="P154" s="324"/>
      <c r="Q154" s="324"/>
      <c r="R154" s="325"/>
      <c r="S154" s="323"/>
      <c r="T154" s="322"/>
      <c r="U154" s="323"/>
      <c r="V154" s="326" t="s">
        <v>767</v>
      </c>
      <c r="W154" s="326"/>
      <c r="X154" s="285"/>
    </row>
    <row r="155" spans="3:24" ht="20.25" x14ac:dyDescent="0.3">
      <c r="C155" s="327"/>
      <c r="D155" s="231"/>
      <c r="F155" s="327"/>
      <c r="G155" s="327"/>
      <c r="H155" s="327"/>
      <c r="I155" s="221"/>
      <c r="J155" s="221"/>
      <c r="K155" s="221"/>
      <c r="M155" s="221"/>
      <c r="O155" s="328"/>
      <c r="P155" s="328"/>
      <c r="Q155" s="328"/>
      <c r="R155" s="329"/>
      <c r="T155" s="221"/>
      <c r="U155" s="219"/>
      <c r="V155" s="330"/>
      <c r="W155" s="330"/>
      <c r="X155" s="285"/>
    </row>
    <row r="156" spans="3:24" ht="26.25" customHeight="1" x14ac:dyDescent="0.3">
      <c r="C156" s="328" t="s">
        <v>768</v>
      </c>
      <c r="F156" s="331" t="s">
        <v>769</v>
      </c>
      <c r="G156" s="328" t="s">
        <v>769</v>
      </c>
      <c r="H156" s="331" t="s">
        <v>769</v>
      </c>
      <c r="I156" s="331" t="s">
        <v>769</v>
      </c>
      <c r="J156" s="331" t="s">
        <v>769</v>
      </c>
      <c r="K156" s="331" t="s">
        <v>769</v>
      </c>
      <c r="L156" s="331" t="s">
        <v>769</v>
      </c>
      <c r="M156" s="331" t="s">
        <v>769</v>
      </c>
      <c r="N156" s="331" t="s">
        <v>769</v>
      </c>
      <c r="O156" s="331" t="s">
        <v>769</v>
      </c>
      <c r="P156" s="331" t="s">
        <v>769</v>
      </c>
      <c r="Q156" s="331" t="s">
        <v>769</v>
      </c>
      <c r="R156" s="331" t="s">
        <v>769</v>
      </c>
      <c r="S156" s="331" t="s">
        <v>769</v>
      </c>
      <c r="T156" s="331" t="s">
        <v>769</v>
      </c>
      <c r="U156" s="331" t="s">
        <v>769</v>
      </c>
      <c r="V156" s="332" t="s">
        <v>769</v>
      </c>
      <c r="W156" s="332"/>
      <c r="X156" s="285"/>
    </row>
    <row r="157" spans="3:24" ht="18" x14ac:dyDescent="0.25">
      <c r="C157" s="221"/>
      <c r="F157" s="330"/>
      <c r="G157" s="285"/>
      <c r="H157" s="330"/>
      <c r="I157" s="285"/>
      <c r="J157" s="330"/>
      <c r="K157" s="285"/>
      <c r="L157" s="330"/>
      <c r="M157" s="285"/>
      <c r="N157" s="330"/>
      <c r="O157" s="285"/>
      <c r="P157" s="330"/>
      <c r="Q157" s="285"/>
      <c r="R157" s="330"/>
      <c r="S157" s="285"/>
      <c r="T157" s="330"/>
      <c r="U157" s="285"/>
      <c r="V157" s="326"/>
      <c r="W157" s="326"/>
      <c r="X157" s="333"/>
    </row>
    <row r="158" spans="3:24" ht="32.25" customHeight="1" x14ac:dyDescent="0.3">
      <c r="C158" s="327" t="s">
        <v>771</v>
      </c>
      <c r="D158" s="231"/>
      <c r="F158" s="334" t="s">
        <v>772</v>
      </c>
      <c r="G158" s="328" t="s">
        <v>772</v>
      </c>
      <c r="H158" s="334" t="s">
        <v>772</v>
      </c>
      <c r="I158" s="334" t="s">
        <v>772</v>
      </c>
      <c r="J158" s="334" t="s">
        <v>772</v>
      </c>
      <c r="K158" s="334" t="s">
        <v>772</v>
      </c>
      <c r="L158" s="334" t="s">
        <v>772</v>
      </c>
      <c r="M158" s="334" t="s">
        <v>772</v>
      </c>
      <c r="N158" s="334" t="s">
        <v>772</v>
      </c>
      <c r="O158" s="334" t="s">
        <v>772</v>
      </c>
      <c r="P158" s="334" t="s">
        <v>772</v>
      </c>
      <c r="Q158" s="334" t="s">
        <v>772</v>
      </c>
      <c r="R158" s="334" t="s">
        <v>772</v>
      </c>
      <c r="S158" s="334" t="s">
        <v>772</v>
      </c>
      <c r="T158" s="334" t="s">
        <v>772</v>
      </c>
      <c r="U158" s="334" t="s">
        <v>772</v>
      </c>
      <c r="V158" s="335" t="s">
        <v>772</v>
      </c>
      <c r="W158" s="335"/>
      <c r="X158" s="333"/>
    </row>
    <row r="159" spans="3:24" ht="18" x14ac:dyDescent="0.25">
      <c r="C159" s="327"/>
      <c r="D159" s="231"/>
      <c r="F159" s="336"/>
      <c r="G159" s="285"/>
      <c r="H159" s="336"/>
      <c r="I159" s="285"/>
      <c r="J159" s="336"/>
      <c r="K159" s="285"/>
      <c r="L159" s="336"/>
      <c r="M159" s="285"/>
      <c r="N159" s="336"/>
      <c r="O159" s="285"/>
      <c r="P159" s="336"/>
      <c r="Q159" s="285"/>
      <c r="R159" s="336"/>
      <c r="S159" s="285"/>
      <c r="T159" s="336"/>
      <c r="U159" s="285"/>
      <c r="V159" s="337"/>
      <c r="W159" s="337"/>
      <c r="X159" s="333"/>
    </row>
    <row r="160" spans="3:24" ht="30" customHeight="1" x14ac:dyDescent="0.3">
      <c r="C160" s="327" t="s">
        <v>773</v>
      </c>
      <c r="F160" s="338" t="s">
        <v>774</v>
      </c>
      <c r="G160" s="328" t="s">
        <v>774</v>
      </c>
      <c r="H160" s="339" t="s">
        <v>774</v>
      </c>
      <c r="I160" s="339"/>
      <c r="J160" s="339" t="s">
        <v>774</v>
      </c>
      <c r="K160" s="339"/>
      <c r="L160" s="339" t="s">
        <v>774</v>
      </c>
      <c r="M160" s="339"/>
      <c r="N160" s="339" t="s">
        <v>774</v>
      </c>
      <c r="O160" s="339"/>
      <c r="P160" s="339" t="s">
        <v>774</v>
      </c>
      <c r="Q160" s="339"/>
      <c r="R160" s="339" t="s">
        <v>774</v>
      </c>
      <c r="S160" s="339"/>
      <c r="T160" s="339" t="s">
        <v>774</v>
      </c>
      <c r="U160" s="339"/>
      <c r="V160" s="340" t="s">
        <v>774</v>
      </c>
      <c r="W160" s="340"/>
      <c r="X160" s="333"/>
    </row>
    <row r="161" spans="5:24" ht="18" x14ac:dyDescent="0.25"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22"/>
      <c r="S161" s="219"/>
      <c r="T161" s="219"/>
      <c r="U161" s="219"/>
      <c r="V161" s="285"/>
      <c r="W161" s="285"/>
      <c r="X161" s="285"/>
    </row>
    <row r="162" spans="5:24" ht="18" x14ac:dyDescent="0.25"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22"/>
      <c r="S162" s="219"/>
      <c r="T162" s="219"/>
      <c r="U162" s="219"/>
      <c r="V162" s="285"/>
      <c r="W162" s="285"/>
      <c r="X162" s="285"/>
    </row>
    <row r="163" spans="5:24" ht="18" x14ac:dyDescent="0.25"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22"/>
      <c r="S163" s="219"/>
      <c r="T163" s="219"/>
      <c r="U163" s="219"/>
      <c r="V163" s="285"/>
      <c r="W163" s="285"/>
      <c r="X163" s="285"/>
    </row>
    <row r="164" spans="5:24" ht="18" x14ac:dyDescent="0.25"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22"/>
      <c r="S164" s="219"/>
      <c r="T164" s="219"/>
      <c r="U164" s="219"/>
      <c r="V164" s="285"/>
      <c r="W164" s="285"/>
      <c r="X164" s="285"/>
    </row>
    <row r="165" spans="5:24" ht="18" x14ac:dyDescent="0.25"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22"/>
      <c r="S165" s="219"/>
      <c r="T165" s="219"/>
      <c r="U165" s="219"/>
      <c r="V165" s="285"/>
      <c r="W165" s="285"/>
      <c r="X165" s="285"/>
    </row>
    <row r="166" spans="5:24" ht="18" x14ac:dyDescent="0.25">
      <c r="E166" s="313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22"/>
      <c r="S166" s="219"/>
      <c r="T166" s="219"/>
      <c r="U166" s="219"/>
      <c r="V166" s="285"/>
      <c r="W166" s="285"/>
      <c r="X166" s="285"/>
    </row>
    <row r="167" spans="5:24" ht="18" x14ac:dyDescent="0.25"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22"/>
      <c r="S167" s="219"/>
      <c r="T167" s="219"/>
      <c r="U167" s="219"/>
      <c r="V167" s="285"/>
      <c r="W167" s="285"/>
      <c r="X167" s="285"/>
    </row>
    <row r="168" spans="5:24" ht="18" x14ac:dyDescent="0.25"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22"/>
      <c r="S168" s="219"/>
      <c r="T168" s="219"/>
      <c r="U168" s="219"/>
      <c r="V168" s="285"/>
      <c r="W168" s="285"/>
      <c r="X168" s="285"/>
    </row>
    <row r="169" spans="5:24" ht="18" x14ac:dyDescent="0.25"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22"/>
      <c r="S169" s="219"/>
      <c r="T169" s="219"/>
      <c r="U169" s="219"/>
      <c r="V169" s="285"/>
      <c r="W169" s="285"/>
      <c r="X169" s="285"/>
    </row>
  </sheetData>
  <mergeCells count="7">
    <mergeCell ref="T160:U160"/>
    <mergeCell ref="H160:I160"/>
    <mergeCell ref="J160:K160"/>
    <mergeCell ref="L160:M160"/>
    <mergeCell ref="N160:O160"/>
    <mergeCell ref="P160:Q160"/>
    <mergeCell ref="R160:S160"/>
  </mergeCells>
  <pageMargins left="0.55118110236220474" right="0.51181102362204722" top="0.62992125984251968" bottom="0.43307086614173229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67"/>
  <sheetViews>
    <sheetView topLeftCell="A8" zoomScale="70" zoomScaleNormal="70" workbookViewId="0">
      <selection activeCell="D8" sqref="D1:D1048576"/>
    </sheetView>
  </sheetViews>
  <sheetFormatPr defaultRowHeight="15" x14ac:dyDescent="0.25"/>
  <cols>
    <col min="1" max="1" width="3.28515625" style="343" customWidth="1"/>
    <col min="2" max="2" width="50.140625" style="343" customWidth="1"/>
    <col min="3" max="3" width="50.140625" style="343" hidden="1" customWidth="1"/>
    <col min="4" max="4" width="19.85546875" style="343" customWidth="1"/>
    <col min="5" max="5" width="4.7109375" style="343" customWidth="1"/>
    <col min="6" max="6" width="7.42578125" style="343" customWidth="1"/>
    <col min="7" max="7" width="9.7109375" style="343" customWidth="1"/>
    <col min="8" max="16384" width="9.140625" style="343"/>
  </cols>
  <sheetData>
    <row r="1" spans="1:7" x14ac:dyDescent="0.25">
      <c r="A1" s="341"/>
      <c r="B1" s="341"/>
      <c r="C1" s="342"/>
    </row>
    <row r="2" spans="1:7" ht="15.75" x14ac:dyDescent="0.25">
      <c r="D2" s="344" t="s">
        <v>1832</v>
      </c>
    </row>
    <row r="3" spans="1:7" ht="15.75" x14ac:dyDescent="0.25">
      <c r="D3" s="345" t="s">
        <v>1833</v>
      </c>
      <c r="E3" s="346"/>
      <c r="F3" s="347"/>
    </row>
    <row r="4" spans="1:7" ht="15.75" x14ac:dyDescent="0.25">
      <c r="D4" s="345"/>
      <c r="E4" s="346"/>
      <c r="F4" s="347"/>
    </row>
    <row r="5" spans="1:7" ht="15.75" x14ac:dyDescent="0.25">
      <c r="D5" s="348"/>
      <c r="E5" s="345" t="s">
        <v>1834</v>
      </c>
    </row>
    <row r="6" spans="1:7" ht="15.75" x14ac:dyDescent="0.25">
      <c r="D6" s="348" t="s">
        <v>1835</v>
      </c>
      <c r="E6" s="345" t="s">
        <v>1836</v>
      </c>
    </row>
    <row r="9" spans="1:7" ht="15.75" x14ac:dyDescent="0.25">
      <c r="A9" s="349" t="s">
        <v>1837</v>
      </c>
      <c r="B9" s="349"/>
      <c r="C9" s="349"/>
      <c r="D9" s="349"/>
    </row>
    <row r="10" spans="1:7" ht="18" x14ac:dyDescent="0.25">
      <c r="A10" s="350" t="s">
        <v>1838</v>
      </c>
      <c r="B10" s="350"/>
      <c r="C10" s="350"/>
      <c r="D10" s="350"/>
      <c r="E10" s="351"/>
      <c r="F10" s="351"/>
      <c r="G10" s="351"/>
    </row>
    <row r="11" spans="1:7" ht="18" x14ac:dyDescent="0.25">
      <c r="A11" s="350"/>
      <c r="B11" s="350"/>
      <c r="C11" s="350"/>
      <c r="D11" s="350"/>
      <c r="E11" s="351"/>
      <c r="F11" s="351"/>
      <c r="G11" s="351"/>
    </row>
    <row r="12" spans="1:7" x14ac:dyDescent="0.25">
      <c r="A12" s="352"/>
      <c r="B12" s="352"/>
      <c r="C12" s="353"/>
      <c r="D12" s="351"/>
      <c r="E12" s="351"/>
      <c r="F12" s="351"/>
      <c r="G12" s="351"/>
    </row>
    <row r="13" spans="1:7" x14ac:dyDescent="0.25">
      <c r="A13" s="354" t="s">
        <v>1839</v>
      </c>
      <c r="B13" s="354"/>
      <c r="C13" s="355"/>
      <c r="D13" s="351"/>
      <c r="E13" s="351"/>
      <c r="F13" s="351"/>
      <c r="G13" s="351"/>
    </row>
    <row r="14" spans="1:7" x14ac:dyDescent="0.25">
      <c r="D14" s="351"/>
      <c r="E14" s="351"/>
      <c r="F14" s="351"/>
      <c r="G14" s="351"/>
    </row>
    <row r="15" spans="1:7" x14ac:dyDescent="0.25">
      <c r="A15" s="356" t="s">
        <v>1840</v>
      </c>
      <c r="B15" s="357"/>
      <c r="C15" s="357"/>
      <c r="D15" s="351" t="s">
        <v>1841</v>
      </c>
      <c r="E15" s="351"/>
      <c r="F15" s="351"/>
      <c r="G15" s="351"/>
    </row>
    <row r="16" spans="1:7" ht="30" x14ac:dyDescent="0.25">
      <c r="A16" s="358" t="s">
        <v>9</v>
      </c>
      <c r="B16" s="359" t="s">
        <v>1842</v>
      </c>
      <c r="C16" s="359"/>
      <c r="D16" s="360" t="s">
        <v>1554</v>
      </c>
      <c r="E16" s="351"/>
      <c r="F16" s="351"/>
      <c r="G16" s="351"/>
    </row>
    <row r="17" spans="1:7" x14ac:dyDescent="0.25">
      <c r="A17" s="361">
        <v>1</v>
      </c>
      <c r="B17" s="362">
        <v>2</v>
      </c>
      <c r="C17" s="362"/>
      <c r="D17" s="363">
        <v>3</v>
      </c>
      <c r="E17" s="351"/>
      <c r="F17" s="351"/>
      <c r="G17" s="351"/>
    </row>
    <row r="18" spans="1:7" x14ac:dyDescent="0.25">
      <c r="A18" s="364" t="s">
        <v>1843</v>
      </c>
      <c r="B18" s="365" t="s">
        <v>1844</v>
      </c>
      <c r="C18" s="365"/>
      <c r="D18" s="366"/>
      <c r="E18" s="351"/>
      <c r="F18" s="351"/>
      <c r="G18" s="351"/>
    </row>
    <row r="19" spans="1:7" ht="25.5" hidden="1" x14ac:dyDescent="0.25">
      <c r="A19" s="367" t="s">
        <v>1845</v>
      </c>
      <c r="B19" s="368" t="s">
        <v>1846</v>
      </c>
      <c r="C19" s="368"/>
      <c r="D19" s="369"/>
      <c r="E19" s="351"/>
      <c r="F19" s="351"/>
      <c r="G19" s="351"/>
    </row>
    <row r="20" spans="1:7" hidden="1" x14ac:dyDescent="0.25">
      <c r="A20" s="367"/>
      <c r="B20" s="370" t="s">
        <v>1847</v>
      </c>
      <c r="C20" s="370"/>
      <c r="D20" s="371">
        <v>85.7</v>
      </c>
      <c r="E20" s="351"/>
      <c r="F20" s="351"/>
      <c r="G20" s="351"/>
    </row>
    <row r="21" spans="1:7" hidden="1" x14ac:dyDescent="0.25">
      <c r="A21" s="367"/>
      <c r="B21" s="372" t="s">
        <v>1848</v>
      </c>
      <c r="C21" s="372"/>
      <c r="D21" s="371">
        <v>92.04</v>
      </c>
      <c r="E21" s="351"/>
      <c r="F21" s="351"/>
      <c r="G21" s="351"/>
    </row>
    <row r="22" spans="1:7" hidden="1" x14ac:dyDescent="0.25">
      <c r="A22" s="367"/>
      <c r="B22" s="370" t="s">
        <v>1849</v>
      </c>
      <c r="C22" s="370"/>
      <c r="D22" s="371">
        <v>107.42</v>
      </c>
      <c r="E22" s="351"/>
      <c r="F22" s="351"/>
      <c r="G22" s="351"/>
    </row>
    <row r="23" spans="1:7" hidden="1" x14ac:dyDescent="0.25">
      <c r="A23" s="367"/>
      <c r="B23" s="370" t="s">
        <v>1850</v>
      </c>
      <c r="C23" s="370"/>
      <c r="D23" s="371">
        <v>128.78</v>
      </c>
      <c r="E23" s="351"/>
      <c r="F23" s="351"/>
      <c r="G23" s="351"/>
    </row>
    <row r="24" spans="1:7" ht="25.5" hidden="1" x14ac:dyDescent="0.25">
      <c r="A24" s="367" t="s">
        <v>1851</v>
      </c>
      <c r="B24" s="368" t="s">
        <v>1852</v>
      </c>
      <c r="C24" s="368"/>
      <c r="D24" s="371"/>
      <c r="E24" s="351"/>
      <c r="F24" s="351"/>
      <c r="G24" s="351"/>
    </row>
    <row r="25" spans="1:7" hidden="1" x14ac:dyDescent="0.25">
      <c r="A25" s="367"/>
      <c r="B25" s="370" t="s">
        <v>1853</v>
      </c>
      <c r="C25" s="370"/>
      <c r="D25" s="371">
        <v>93.16</v>
      </c>
      <c r="E25" s="351"/>
      <c r="F25" s="351"/>
      <c r="G25" s="351"/>
    </row>
    <row r="26" spans="1:7" hidden="1" x14ac:dyDescent="0.25">
      <c r="A26" s="367"/>
      <c r="B26" s="372" t="s">
        <v>1854</v>
      </c>
      <c r="C26" s="372"/>
      <c r="D26" s="371">
        <v>101.28</v>
      </c>
      <c r="E26" s="351"/>
      <c r="F26" s="351"/>
      <c r="G26" s="351"/>
    </row>
    <row r="27" spans="1:7" hidden="1" x14ac:dyDescent="0.25">
      <c r="A27" s="367"/>
      <c r="B27" s="370" t="s">
        <v>1855</v>
      </c>
      <c r="C27" s="370"/>
      <c r="D27" s="371">
        <v>116.2</v>
      </c>
      <c r="E27" s="351"/>
      <c r="F27" s="351"/>
      <c r="G27" s="351"/>
    </row>
    <row r="28" spans="1:7" hidden="1" x14ac:dyDescent="0.25">
      <c r="A28" s="367"/>
      <c r="B28" s="370" t="s">
        <v>1856</v>
      </c>
      <c r="C28" s="370"/>
      <c r="D28" s="371">
        <v>137.11000000000001</v>
      </c>
      <c r="E28" s="351"/>
      <c r="F28" s="351"/>
      <c r="G28" s="351"/>
    </row>
    <row r="29" spans="1:7" ht="24.75" hidden="1" customHeight="1" x14ac:dyDescent="0.25">
      <c r="A29" s="367" t="s">
        <v>1857</v>
      </c>
      <c r="B29" s="368" t="s">
        <v>1858</v>
      </c>
      <c r="C29" s="368"/>
      <c r="D29" s="371"/>
      <c r="E29" s="351"/>
      <c r="F29" s="351"/>
      <c r="G29" s="351"/>
    </row>
    <row r="30" spans="1:7" hidden="1" x14ac:dyDescent="0.25">
      <c r="A30" s="367"/>
      <c r="B30" s="370" t="s">
        <v>1859</v>
      </c>
      <c r="C30" s="370"/>
      <c r="D30" s="371">
        <v>66.92</v>
      </c>
      <c r="E30" s="351"/>
      <c r="F30" s="351"/>
      <c r="G30" s="351"/>
    </row>
    <row r="31" spans="1:7" hidden="1" x14ac:dyDescent="0.25">
      <c r="A31" s="367"/>
      <c r="B31" s="372" t="s">
        <v>1860</v>
      </c>
      <c r="C31" s="372"/>
      <c r="D31" s="371">
        <v>71.900000000000006</v>
      </c>
      <c r="E31" s="351"/>
      <c r="F31" s="351"/>
      <c r="G31" s="351"/>
    </row>
    <row r="32" spans="1:7" hidden="1" x14ac:dyDescent="0.25">
      <c r="A32" s="367"/>
      <c r="B32" s="370" t="s">
        <v>1861</v>
      </c>
      <c r="C32" s="370"/>
      <c r="D32" s="371">
        <v>83.89</v>
      </c>
      <c r="E32" s="351"/>
      <c r="F32" s="351"/>
      <c r="G32" s="351"/>
    </row>
    <row r="33" spans="1:7" hidden="1" x14ac:dyDescent="0.25">
      <c r="A33" s="367"/>
      <c r="B33" s="370" t="s">
        <v>1862</v>
      </c>
      <c r="C33" s="370"/>
      <c r="D33" s="371">
        <v>100.57</v>
      </c>
      <c r="E33" s="351"/>
      <c r="F33" s="351"/>
      <c r="G33" s="351"/>
    </row>
    <row r="34" spans="1:7" ht="25.5" hidden="1" x14ac:dyDescent="0.25">
      <c r="A34" s="367" t="s">
        <v>1863</v>
      </c>
      <c r="B34" s="368" t="s">
        <v>1864</v>
      </c>
      <c r="C34" s="368"/>
      <c r="D34" s="371"/>
      <c r="E34" s="351"/>
      <c r="F34" s="351"/>
      <c r="G34" s="351"/>
    </row>
    <row r="35" spans="1:7" hidden="1" x14ac:dyDescent="0.25">
      <c r="A35" s="367"/>
      <c r="B35" s="370" t="s">
        <v>1865</v>
      </c>
      <c r="C35" s="370"/>
      <c r="D35" s="371">
        <v>72.78</v>
      </c>
      <c r="E35" s="351"/>
      <c r="F35" s="351"/>
      <c r="G35" s="351"/>
    </row>
    <row r="36" spans="1:7" hidden="1" x14ac:dyDescent="0.25">
      <c r="A36" s="367"/>
      <c r="B36" s="372" t="s">
        <v>1866</v>
      </c>
      <c r="C36" s="372"/>
      <c r="D36" s="371">
        <v>79.13</v>
      </c>
      <c r="E36" s="351"/>
      <c r="F36" s="351"/>
      <c r="G36" s="351"/>
    </row>
    <row r="37" spans="1:7" hidden="1" x14ac:dyDescent="0.25">
      <c r="A37" s="367"/>
      <c r="B37" s="370" t="s">
        <v>1867</v>
      </c>
      <c r="C37" s="370"/>
      <c r="D37" s="371">
        <v>90.78</v>
      </c>
      <c r="E37" s="351"/>
      <c r="F37" s="351"/>
      <c r="G37" s="351"/>
    </row>
    <row r="38" spans="1:7" hidden="1" x14ac:dyDescent="0.25">
      <c r="A38" s="367"/>
      <c r="B38" s="370" t="s">
        <v>1868</v>
      </c>
      <c r="C38" s="370"/>
      <c r="D38" s="371">
        <v>107.15</v>
      </c>
      <c r="E38" s="351"/>
      <c r="F38" s="351"/>
      <c r="G38" s="351"/>
    </row>
    <row r="39" spans="1:7" x14ac:dyDescent="0.25">
      <c r="A39" s="367" t="s">
        <v>1845</v>
      </c>
      <c r="B39" s="368" t="s">
        <v>1869</v>
      </c>
      <c r="C39" s="368"/>
      <c r="D39" s="371"/>
      <c r="E39" s="351"/>
      <c r="F39" s="351"/>
      <c r="G39" s="351"/>
    </row>
    <row r="40" spans="1:7" x14ac:dyDescent="0.25">
      <c r="A40" s="367"/>
      <c r="B40" s="370" t="s">
        <v>1870</v>
      </c>
      <c r="C40" s="373">
        <v>73.42</v>
      </c>
      <c r="D40" s="374">
        <v>84.43</v>
      </c>
      <c r="E40" s="351"/>
      <c r="F40" s="351"/>
      <c r="G40" s="351"/>
    </row>
    <row r="41" spans="1:7" x14ac:dyDescent="0.25">
      <c r="A41" s="367"/>
      <c r="B41" s="372" t="s">
        <v>1871</v>
      </c>
      <c r="C41" s="373">
        <v>80.540000000000006</v>
      </c>
      <c r="D41" s="374">
        <v>92.62</v>
      </c>
      <c r="E41" s="351"/>
      <c r="F41" s="351"/>
      <c r="G41" s="351"/>
    </row>
    <row r="42" spans="1:7" x14ac:dyDescent="0.25">
      <c r="A42" s="367"/>
      <c r="B42" s="370" t="s">
        <v>1872</v>
      </c>
      <c r="C42" s="373">
        <v>99</v>
      </c>
      <c r="D42" s="374">
        <v>113.85</v>
      </c>
      <c r="E42" s="351"/>
      <c r="F42" s="351"/>
      <c r="G42" s="351"/>
    </row>
    <row r="43" spans="1:7" x14ac:dyDescent="0.25">
      <c r="A43" s="367"/>
      <c r="B43" s="370" t="s">
        <v>1873</v>
      </c>
      <c r="C43" s="373">
        <v>127.06</v>
      </c>
      <c r="D43" s="374">
        <v>146.12</v>
      </c>
      <c r="E43" s="351"/>
      <c r="F43" s="351"/>
      <c r="G43" s="351"/>
    </row>
    <row r="44" spans="1:7" ht="25.5" x14ac:dyDescent="0.25">
      <c r="A44" s="367" t="s">
        <v>1851</v>
      </c>
      <c r="B44" s="368" t="s">
        <v>1864</v>
      </c>
      <c r="C44" s="375"/>
      <c r="D44" s="374">
        <v>0</v>
      </c>
      <c r="E44" s="351"/>
      <c r="F44" s="351"/>
      <c r="G44" s="351"/>
    </row>
    <row r="45" spans="1:7" x14ac:dyDescent="0.25">
      <c r="A45" s="367"/>
      <c r="B45" s="370" t="s">
        <v>1874</v>
      </c>
      <c r="C45" s="373">
        <v>75.59</v>
      </c>
      <c r="D45" s="374">
        <v>86.93</v>
      </c>
      <c r="E45" s="351"/>
      <c r="F45" s="351"/>
      <c r="G45" s="351"/>
    </row>
    <row r="46" spans="1:7" x14ac:dyDescent="0.25">
      <c r="A46" s="367"/>
      <c r="B46" s="372" t="s">
        <v>1875</v>
      </c>
      <c r="C46" s="373">
        <v>83.58</v>
      </c>
      <c r="D46" s="374">
        <v>96.12</v>
      </c>
      <c r="E46" s="351"/>
      <c r="F46" s="351"/>
      <c r="G46" s="351"/>
    </row>
    <row r="47" spans="1:7" x14ac:dyDescent="0.25">
      <c r="A47" s="367"/>
      <c r="B47" s="370" t="s">
        <v>1876</v>
      </c>
      <c r="C47" s="373">
        <v>101.5</v>
      </c>
      <c r="D47" s="374">
        <v>116.73</v>
      </c>
      <c r="E47" s="351"/>
      <c r="F47" s="351"/>
      <c r="G47" s="351"/>
    </row>
    <row r="48" spans="1:7" x14ac:dyDescent="0.25">
      <c r="A48" s="367"/>
      <c r="B48" s="370" t="s">
        <v>1877</v>
      </c>
      <c r="C48" s="373">
        <v>127.31</v>
      </c>
      <c r="D48" s="374">
        <v>146.41</v>
      </c>
      <c r="E48" s="351"/>
      <c r="F48" s="351"/>
      <c r="G48" s="351"/>
    </row>
    <row r="49" spans="1:7" x14ac:dyDescent="0.25">
      <c r="A49" s="367" t="s">
        <v>1857</v>
      </c>
      <c r="B49" s="368" t="s">
        <v>1878</v>
      </c>
      <c r="C49" s="375"/>
      <c r="D49" s="374">
        <v>0</v>
      </c>
      <c r="E49" s="351"/>
      <c r="F49" s="351"/>
      <c r="G49" s="351"/>
    </row>
    <row r="50" spans="1:7" x14ac:dyDescent="0.25">
      <c r="A50" s="367"/>
      <c r="B50" s="370" t="s">
        <v>1879</v>
      </c>
      <c r="C50" s="373">
        <v>57.6</v>
      </c>
      <c r="D50" s="374">
        <v>66.239999999999995</v>
      </c>
      <c r="E50" s="376"/>
      <c r="F50" s="376"/>
      <c r="G50" s="351"/>
    </row>
    <row r="51" spans="1:7" ht="24" hidden="1" x14ac:dyDescent="0.25">
      <c r="A51" s="377" t="s">
        <v>1863</v>
      </c>
      <c r="B51" s="368" t="s">
        <v>1869</v>
      </c>
      <c r="C51" s="368"/>
      <c r="D51" s="371"/>
      <c r="E51" s="376"/>
      <c r="F51" s="376"/>
      <c r="G51" s="351">
        <f t="shared" ref="G51:G60" si="0">C51*1.2</f>
        <v>0</v>
      </c>
    </row>
    <row r="52" spans="1:7" hidden="1" x14ac:dyDescent="0.25">
      <c r="A52" s="364"/>
      <c r="B52" s="370" t="s">
        <v>1880</v>
      </c>
      <c r="C52" s="370"/>
      <c r="D52" s="371">
        <v>88.1</v>
      </c>
      <c r="E52" s="376"/>
      <c r="F52" s="376"/>
      <c r="G52" s="351">
        <f t="shared" si="0"/>
        <v>0</v>
      </c>
    </row>
    <row r="53" spans="1:7" hidden="1" x14ac:dyDescent="0.25">
      <c r="A53" s="364"/>
      <c r="B53" s="372" t="s">
        <v>1881</v>
      </c>
      <c r="C53" s="372"/>
      <c r="D53" s="371">
        <v>96.65</v>
      </c>
      <c r="E53" s="376"/>
      <c r="F53" s="376"/>
      <c r="G53" s="351">
        <f t="shared" si="0"/>
        <v>0</v>
      </c>
    </row>
    <row r="54" spans="1:7" hidden="1" x14ac:dyDescent="0.25">
      <c r="A54" s="364"/>
      <c r="B54" s="370" t="s">
        <v>1882</v>
      </c>
      <c r="C54" s="370"/>
      <c r="D54" s="371">
        <v>118.8</v>
      </c>
      <c r="E54" s="376"/>
      <c r="F54" s="376"/>
      <c r="G54" s="351">
        <f t="shared" si="0"/>
        <v>0</v>
      </c>
    </row>
    <row r="55" spans="1:7" hidden="1" x14ac:dyDescent="0.25">
      <c r="A55" s="364"/>
      <c r="B55" s="370" t="s">
        <v>1883</v>
      </c>
      <c r="C55" s="370"/>
      <c r="D55" s="371">
        <v>152.47</v>
      </c>
      <c r="E55" s="376"/>
      <c r="F55" s="376"/>
      <c r="G55" s="351">
        <f t="shared" si="0"/>
        <v>0</v>
      </c>
    </row>
    <row r="56" spans="1:7" ht="25.5" hidden="1" x14ac:dyDescent="0.25">
      <c r="A56" s="377" t="s">
        <v>1884</v>
      </c>
      <c r="B56" s="368" t="s">
        <v>1864</v>
      </c>
      <c r="C56" s="368"/>
      <c r="D56" s="371"/>
      <c r="E56" s="376"/>
      <c r="F56" s="376"/>
      <c r="G56" s="351">
        <f t="shared" si="0"/>
        <v>0</v>
      </c>
    </row>
    <row r="57" spans="1:7" hidden="1" x14ac:dyDescent="0.25">
      <c r="A57" s="367"/>
      <c r="B57" s="370" t="s">
        <v>1885</v>
      </c>
      <c r="C57" s="370"/>
      <c r="D57" s="371">
        <v>90.71</v>
      </c>
      <c r="E57" s="376"/>
      <c r="F57" s="376"/>
      <c r="G57" s="351">
        <f t="shared" si="0"/>
        <v>0</v>
      </c>
    </row>
    <row r="58" spans="1:7" hidden="1" x14ac:dyDescent="0.25">
      <c r="A58" s="367"/>
      <c r="B58" s="372" t="s">
        <v>1886</v>
      </c>
      <c r="C58" s="372"/>
      <c r="D58" s="371">
        <v>100.3</v>
      </c>
      <c r="E58" s="376"/>
      <c r="F58" s="376"/>
      <c r="G58" s="351">
        <f t="shared" si="0"/>
        <v>0</v>
      </c>
    </row>
    <row r="59" spans="1:7" hidden="1" x14ac:dyDescent="0.25">
      <c r="A59" s="367"/>
      <c r="B59" s="370" t="s">
        <v>1887</v>
      </c>
      <c r="C59" s="370"/>
      <c r="D59" s="371">
        <v>121.8</v>
      </c>
      <c r="E59" s="376"/>
      <c r="F59" s="376"/>
      <c r="G59" s="351">
        <f t="shared" si="0"/>
        <v>0</v>
      </c>
    </row>
    <row r="60" spans="1:7" hidden="1" x14ac:dyDescent="0.25">
      <c r="A60" s="367"/>
      <c r="B60" s="370" t="s">
        <v>1888</v>
      </c>
      <c r="C60" s="370"/>
      <c r="D60" s="371">
        <v>152.77000000000001</v>
      </c>
      <c r="E60" s="376"/>
      <c r="F60" s="376"/>
      <c r="G60" s="351">
        <f t="shared" si="0"/>
        <v>0</v>
      </c>
    </row>
    <row r="61" spans="1:7" s="379" customFormat="1" x14ac:dyDescent="0.25">
      <c r="A61" s="378" t="s">
        <v>1541</v>
      </c>
      <c r="D61" s="380"/>
      <c r="E61" s="381" t="s">
        <v>767</v>
      </c>
      <c r="G61" s="382"/>
    </row>
    <row r="62" spans="1:7" x14ac:dyDescent="0.25">
      <c r="A62" s="383"/>
      <c r="D62" s="376"/>
      <c r="E62" s="384"/>
      <c r="G62" s="351"/>
    </row>
    <row r="63" spans="1:7" x14ac:dyDescent="0.25">
      <c r="A63" s="385" t="s">
        <v>1889</v>
      </c>
      <c r="D63" s="376"/>
      <c r="E63" s="384" t="s">
        <v>1890</v>
      </c>
      <c r="G63" s="351"/>
    </row>
    <row r="64" spans="1:7" x14ac:dyDescent="0.25">
      <c r="A64" s="383"/>
      <c r="D64" s="376"/>
      <c r="E64" s="384"/>
      <c r="G64" s="351"/>
    </row>
    <row r="65" spans="1:7" x14ac:dyDescent="0.25">
      <c r="A65" s="383" t="s">
        <v>771</v>
      </c>
      <c r="D65" s="351"/>
      <c r="E65" s="384" t="s">
        <v>772</v>
      </c>
      <c r="G65" s="351"/>
    </row>
    <row r="66" spans="1:7" x14ac:dyDescent="0.25">
      <c r="A66" s="386"/>
      <c r="D66" s="351"/>
      <c r="E66" s="351"/>
      <c r="G66" s="351"/>
    </row>
    <row r="67" spans="1:7" x14ac:dyDescent="0.25">
      <c r="A67" s="383" t="s">
        <v>773</v>
      </c>
      <c r="D67" s="351"/>
      <c r="E67" s="387" t="s">
        <v>1891</v>
      </c>
      <c r="G67" s="351"/>
    </row>
  </sheetData>
  <mergeCells count="6">
    <mergeCell ref="A1:B1"/>
    <mergeCell ref="A9:D9"/>
    <mergeCell ref="A10:D10"/>
    <mergeCell ref="A11:D11"/>
    <mergeCell ref="A12:B12"/>
    <mergeCell ref="A13:B13"/>
  </mergeCells>
  <pageMargins left="0.70866141732283472" right="0.35433070866141736" top="0.43307086614173229" bottom="0.35433070866141736" header="0.31496062992125984" footer="0.31496062992125984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78"/>
  <sheetViews>
    <sheetView topLeftCell="A49" zoomScale="70" zoomScaleNormal="70" workbookViewId="0">
      <selection activeCell="D49" sqref="D1:D1048576"/>
    </sheetView>
  </sheetViews>
  <sheetFormatPr defaultRowHeight="15" x14ac:dyDescent="0.25"/>
  <cols>
    <col min="1" max="1" width="4.28515625" style="343" customWidth="1"/>
    <col min="2" max="2" width="49.42578125" style="343" customWidth="1"/>
    <col min="3" max="3" width="49.42578125" style="343" hidden="1" customWidth="1"/>
    <col min="4" max="4" width="22.7109375" style="343" customWidth="1"/>
    <col min="5" max="5" width="11.42578125" style="343" customWidth="1"/>
    <col min="6" max="16384" width="9.140625" style="343"/>
  </cols>
  <sheetData>
    <row r="2" spans="1:6" ht="15.75" x14ac:dyDescent="0.25">
      <c r="D2" s="344" t="s">
        <v>1832</v>
      </c>
    </row>
    <row r="3" spans="1:6" ht="15.75" x14ac:dyDescent="0.25">
      <c r="D3" s="345" t="s">
        <v>1833</v>
      </c>
      <c r="E3" s="346"/>
      <c r="F3" s="347"/>
    </row>
    <row r="4" spans="1:6" ht="15.75" x14ac:dyDescent="0.25">
      <c r="D4" s="345"/>
      <c r="E4" s="346"/>
      <c r="F4" s="347"/>
    </row>
    <row r="5" spans="1:6" ht="15.75" x14ac:dyDescent="0.25">
      <c r="D5" s="348"/>
      <c r="E5" s="345" t="s">
        <v>1834</v>
      </c>
    </row>
    <row r="6" spans="1:6" ht="15.75" x14ac:dyDescent="0.25">
      <c r="D6" s="348" t="s">
        <v>1835</v>
      </c>
      <c r="E6" s="345" t="s">
        <v>1836</v>
      </c>
    </row>
    <row r="9" spans="1:6" ht="15.75" x14ac:dyDescent="0.25">
      <c r="A9" s="388"/>
      <c r="B9" s="389" t="s">
        <v>1892</v>
      </c>
      <c r="C9" s="389"/>
      <c r="D9" s="389"/>
      <c r="E9" s="389"/>
    </row>
    <row r="10" spans="1:6" ht="15.75" customHeight="1" x14ac:dyDescent="0.25">
      <c r="A10" s="388"/>
      <c r="B10" s="389" t="s">
        <v>1893</v>
      </c>
      <c r="C10" s="389"/>
      <c r="D10" s="389"/>
      <c r="E10" s="389"/>
    </row>
    <row r="11" spans="1:6" ht="18" x14ac:dyDescent="0.25">
      <c r="A11" s="390"/>
      <c r="B11" s="391" t="s">
        <v>1894</v>
      </c>
      <c r="C11" s="391"/>
      <c r="D11" s="391"/>
      <c r="E11" s="391"/>
    </row>
    <row r="12" spans="1:6" ht="18" x14ac:dyDescent="0.25">
      <c r="A12" s="390"/>
      <c r="B12" s="391"/>
      <c r="C12" s="391"/>
      <c r="D12" s="391"/>
      <c r="E12" s="391"/>
    </row>
    <row r="13" spans="1:6" x14ac:dyDescent="0.25">
      <c r="A13" s="392"/>
      <c r="B13" s="393"/>
      <c r="C13" s="393"/>
    </row>
    <row r="14" spans="1:6" x14ac:dyDescent="0.25">
      <c r="A14" s="392"/>
      <c r="B14" s="394" t="s">
        <v>1840</v>
      </c>
      <c r="C14" s="394"/>
      <c r="D14" s="343" t="s">
        <v>1895</v>
      </c>
    </row>
    <row r="15" spans="1:6" ht="25.5" x14ac:dyDescent="0.25">
      <c r="A15" s="395" t="s">
        <v>9</v>
      </c>
      <c r="B15" s="396" t="s">
        <v>1842</v>
      </c>
      <c r="C15" s="396"/>
      <c r="D15" s="397" t="s">
        <v>1896</v>
      </c>
    </row>
    <row r="16" spans="1:6" x14ac:dyDescent="0.25">
      <c r="A16" s="398">
        <v>1</v>
      </c>
      <c r="B16" s="399">
        <v>2</v>
      </c>
      <c r="C16" s="399"/>
      <c r="D16" s="400">
        <v>3</v>
      </c>
    </row>
    <row r="17" spans="1:4" x14ac:dyDescent="0.25">
      <c r="A17" s="401">
        <v>1</v>
      </c>
      <c r="B17" s="402" t="s">
        <v>1897</v>
      </c>
      <c r="C17" s="403">
        <v>4.87</v>
      </c>
      <c r="D17" s="403">
        <v>4.6670833333333333</v>
      </c>
    </row>
    <row r="18" spans="1:4" x14ac:dyDescent="0.25">
      <c r="A18" s="401">
        <v>2</v>
      </c>
      <c r="B18" s="402" t="s">
        <v>1898</v>
      </c>
      <c r="C18" s="403">
        <v>4.92</v>
      </c>
      <c r="D18" s="403">
        <v>4.7149999999999999</v>
      </c>
    </row>
    <row r="19" spans="1:4" x14ac:dyDescent="0.25">
      <c r="A19" s="401">
        <v>3</v>
      </c>
      <c r="B19" s="402" t="s">
        <v>1899</v>
      </c>
      <c r="C19" s="403">
        <v>16.920000000000002</v>
      </c>
      <c r="D19" s="403">
        <v>16.215</v>
      </c>
    </row>
    <row r="20" spans="1:4" x14ac:dyDescent="0.25">
      <c r="A20" s="401">
        <v>4</v>
      </c>
      <c r="B20" s="402" t="s">
        <v>1900</v>
      </c>
      <c r="C20" s="403">
        <v>0.35</v>
      </c>
      <c r="D20" s="403">
        <v>0.33541666666666664</v>
      </c>
    </row>
    <row r="21" spans="1:4" x14ac:dyDescent="0.25">
      <c r="A21" s="401">
        <v>5</v>
      </c>
      <c r="B21" s="402" t="s">
        <v>1901</v>
      </c>
      <c r="C21" s="403">
        <v>0.46</v>
      </c>
      <c r="D21" s="403">
        <v>0.44083333333333335</v>
      </c>
    </row>
    <row r="22" spans="1:4" x14ac:dyDescent="0.25">
      <c r="A22" s="401">
        <v>6</v>
      </c>
      <c r="B22" s="402" t="s">
        <v>1902</v>
      </c>
      <c r="C22" s="403">
        <v>0.79</v>
      </c>
      <c r="D22" s="403">
        <v>0.75708333333333344</v>
      </c>
    </row>
    <row r="23" spans="1:4" x14ac:dyDescent="0.25">
      <c r="A23" s="401">
        <v>7</v>
      </c>
      <c r="B23" s="402" t="s">
        <v>1903</v>
      </c>
      <c r="C23" s="403">
        <v>0.12</v>
      </c>
      <c r="D23" s="403">
        <v>0.11499999999999999</v>
      </c>
    </row>
    <row r="24" spans="1:4" x14ac:dyDescent="0.25">
      <c r="A24" s="401">
        <v>8</v>
      </c>
      <c r="B24" s="402" t="s">
        <v>1904</v>
      </c>
      <c r="C24" s="403">
        <v>0.17</v>
      </c>
      <c r="D24" s="403">
        <v>0.16291666666666668</v>
      </c>
    </row>
    <row r="25" spans="1:4" x14ac:dyDescent="0.25">
      <c r="A25" s="401">
        <v>9</v>
      </c>
      <c r="B25" s="402" t="s">
        <v>1905</v>
      </c>
      <c r="C25" s="403">
        <v>0.12</v>
      </c>
      <c r="D25" s="403">
        <v>0.11499999999999999</v>
      </c>
    </row>
    <row r="26" spans="1:4" x14ac:dyDescent="0.25">
      <c r="A26" s="401">
        <v>10</v>
      </c>
      <c r="B26" s="402" t="s">
        <v>1906</v>
      </c>
      <c r="C26" s="403">
        <v>1.31</v>
      </c>
      <c r="D26" s="403">
        <v>1.2554166666666666</v>
      </c>
    </row>
    <row r="27" spans="1:4" x14ac:dyDescent="0.25">
      <c r="A27" s="401">
        <v>11</v>
      </c>
      <c r="B27" s="402" t="s">
        <v>1907</v>
      </c>
      <c r="C27" s="403">
        <v>0.27</v>
      </c>
      <c r="D27" s="403">
        <v>0.25875000000000004</v>
      </c>
    </row>
    <row r="28" spans="1:4" x14ac:dyDescent="0.25">
      <c r="A28" s="401">
        <v>12</v>
      </c>
      <c r="B28" s="402" t="s">
        <v>1908</v>
      </c>
      <c r="C28" s="403">
        <v>6.03</v>
      </c>
      <c r="D28" s="403">
        <v>5.7787499999999996</v>
      </c>
    </row>
    <row r="29" spans="1:4" x14ac:dyDescent="0.25">
      <c r="A29" s="401">
        <v>13</v>
      </c>
      <c r="B29" s="402" t="s">
        <v>1909</v>
      </c>
      <c r="C29" s="403">
        <v>5.79</v>
      </c>
      <c r="D29" s="403">
        <v>5.5487500000000001</v>
      </c>
    </row>
    <row r="30" spans="1:4" x14ac:dyDescent="0.25">
      <c r="A30" s="401">
        <v>14</v>
      </c>
      <c r="B30" s="402" t="s">
        <v>1910</v>
      </c>
      <c r="C30" s="403">
        <v>63.68</v>
      </c>
      <c r="D30" s="403">
        <v>61.026666666666664</v>
      </c>
    </row>
    <row r="31" spans="1:4" x14ac:dyDescent="0.25">
      <c r="A31" s="401">
        <v>15</v>
      </c>
      <c r="B31" s="402" t="s">
        <v>1911</v>
      </c>
      <c r="C31" s="403">
        <v>74.040000000000006</v>
      </c>
      <c r="D31" s="403">
        <v>70.955000000000013</v>
      </c>
    </row>
    <row r="32" spans="1:4" x14ac:dyDescent="0.25">
      <c r="A32" s="401">
        <v>16</v>
      </c>
      <c r="B32" s="402" t="s">
        <v>1912</v>
      </c>
      <c r="C32" s="403">
        <v>86.44</v>
      </c>
      <c r="D32" s="403">
        <v>82.838333333333324</v>
      </c>
    </row>
    <row r="33" spans="1:4" x14ac:dyDescent="0.25">
      <c r="A33" s="401">
        <v>17</v>
      </c>
      <c r="B33" s="402" t="s">
        <v>1913</v>
      </c>
      <c r="C33" s="403">
        <v>112.8</v>
      </c>
      <c r="D33" s="403">
        <v>108.1</v>
      </c>
    </row>
    <row r="34" spans="1:4" x14ac:dyDescent="0.25">
      <c r="A34" s="401">
        <v>18</v>
      </c>
      <c r="B34" s="404" t="s">
        <v>1914</v>
      </c>
      <c r="C34" s="403">
        <v>69.06</v>
      </c>
      <c r="D34" s="403">
        <v>66.182500000000005</v>
      </c>
    </row>
    <row r="35" spans="1:4" x14ac:dyDescent="0.25">
      <c r="A35" s="401">
        <v>19</v>
      </c>
      <c r="B35" s="404" t="s">
        <v>1915</v>
      </c>
      <c r="C35" s="403">
        <v>78.39</v>
      </c>
      <c r="D35" s="403">
        <v>75.123750000000001</v>
      </c>
    </row>
    <row r="36" spans="1:4" x14ac:dyDescent="0.25">
      <c r="A36" s="401">
        <v>20</v>
      </c>
      <c r="B36" s="404" t="s">
        <v>1916</v>
      </c>
      <c r="C36" s="403">
        <v>92.76</v>
      </c>
      <c r="D36" s="403">
        <v>88.89500000000001</v>
      </c>
    </row>
    <row r="37" spans="1:4" x14ac:dyDescent="0.25">
      <c r="A37" s="401">
        <v>21</v>
      </c>
      <c r="B37" s="404" t="s">
        <v>1917</v>
      </c>
      <c r="C37" s="403">
        <v>115.14</v>
      </c>
      <c r="D37" s="403">
        <v>110.3425</v>
      </c>
    </row>
    <row r="38" spans="1:4" x14ac:dyDescent="0.25">
      <c r="A38" s="401">
        <v>22</v>
      </c>
      <c r="B38" s="404" t="s">
        <v>1918</v>
      </c>
      <c r="C38" s="403">
        <v>0.68</v>
      </c>
      <c r="D38" s="403">
        <v>0.65166666666666673</v>
      </c>
    </row>
    <row r="39" spans="1:4" x14ac:dyDescent="0.25">
      <c r="A39" s="401">
        <v>23</v>
      </c>
      <c r="B39" s="404" t="s">
        <v>1919</v>
      </c>
      <c r="C39" s="403">
        <v>0.12</v>
      </c>
      <c r="D39" s="403">
        <v>0.11499999999999999</v>
      </c>
    </row>
    <row r="40" spans="1:4" x14ac:dyDescent="0.25">
      <c r="A40" s="401">
        <v>24</v>
      </c>
      <c r="B40" s="404" t="s">
        <v>1920</v>
      </c>
      <c r="C40" s="403">
        <v>0.13</v>
      </c>
      <c r="D40" s="403">
        <v>0.12458333333333332</v>
      </c>
    </row>
    <row r="41" spans="1:4" x14ac:dyDescent="0.25">
      <c r="A41" s="401">
        <v>25</v>
      </c>
      <c r="B41" s="404" t="s">
        <v>1921</v>
      </c>
      <c r="C41" s="403">
        <v>0.14000000000000001</v>
      </c>
      <c r="D41" s="403">
        <v>0.13416666666666668</v>
      </c>
    </row>
    <row r="42" spans="1:4" x14ac:dyDescent="0.25">
      <c r="A42" s="401">
        <v>26</v>
      </c>
      <c r="B42" s="404" t="s">
        <v>1922</v>
      </c>
      <c r="C42" s="403">
        <v>0.24</v>
      </c>
      <c r="D42" s="403">
        <v>0.22999999999999998</v>
      </c>
    </row>
    <row r="43" spans="1:4" x14ac:dyDescent="0.25">
      <c r="A43" s="401">
        <v>27</v>
      </c>
      <c r="B43" s="404" t="s">
        <v>1923</v>
      </c>
      <c r="C43" s="403">
        <v>0.33</v>
      </c>
      <c r="D43" s="403">
        <v>0.31624999999999998</v>
      </c>
    </row>
    <row r="44" spans="1:4" x14ac:dyDescent="0.25">
      <c r="A44" s="401">
        <v>28</v>
      </c>
      <c r="B44" s="404" t="s">
        <v>1924</v>
      </c>
      <c r="C44" s="403">
        <v>0.14000000000000001</v>
      </c>
      <c r="D44" s="403">
        <v>0.13416666666666668</v>
      </c>
    </row>
    <row r="45" spans="1:4" x14ac:dyDescent="0.25">
      <c r="A45" s="401">
        <v>29</v>
      </c>
      <c r="B45" s="404" t="s">
        <v>1925</v>
      </c>
      <c r="C45" s="403">
        <v>0.22</v>
      </c>
      <c r="D45" s="403">
        <v>0.21083333333333334</v>
      </c>
    </row>
    <row r="46" spans="1:4" x14ac:dyDescent="0.25">
      <c r="A46" s="401">
        <v>30</v>
      </c>
      <c r="B46" s="404" t="s">
        <v>1926</v>
      </c>
      <c r="C46" s="403">
        <v>0.12</v>
      </c>
      <c r="D46" s="403">
        <v>0.11499999999999999</v>
      </c>
    </row>
    <row r="47" spans="1:4" x14ac:dyDescent="0.25">
      <c r="A47" s="401">
        <v>31</v>
      </c>
      <c r="B47" s="404" t="s">
        <v>1927</v>
      </c>
      <c r="C47" s="403">
        <v>0.12</v>
      </c>
      <c r="D47" s="403">
        <v>0.11499999999999999</v>
      </c>
    </row>
    <row r="48" spans="1:4" x14ac:dyDescent="0.25">
      <c r="A48" s="401">
        <v>32</v>
      </c>
      <c r="B48" s="404" t="s">
        <v>1928</v>
      </c>
      <c r="C48" s="403">
        <v>5.83</v>
      </c>
      <c r="D48" s="403">
        <v>5.5870833333333332</v>
      </c>
    </row>
    <row r="49" spans="1:4" x14ac:dyDescent="0.25">
      <c r="A49" s="401">
        <v>33</v>
      </c>
      <c r="B49" s="404" t="s">
        <v>1929</v>
      </c>
      <c r="C49" s="403">
        <v>4.91</v>
      </c>
      <c r="D49" s="403">
        <v>4.7054166666666664</v>
      </c>
    </row>
    <row r="50" spans="1:4" x14ac:dyDescent="0.25">
      <c r="A50" s="401">
        <v>34</v>
      </c>
      <c r="B50" s="404" t="s">
        <v>1930</v>
      </c>
      <c r="C50" s="403">
        <v>0.13</v>
      </c>
      <c r="D50" s="403">
        <v>0.12458333333333332</v>
      </c>
    </row>
    <row r="51" spans="1:4" x14ac:dyDescent="0.25">
      <c r="A51" s="401">
        <v>35</v>
      </c>
      <c r="B51" s="404" t="s">
        <v>1931</v>
      </c>
      <c r="C51" s="403">
        <v>0.35</v>
      </c>
      <c r="D51" s="403">
        <v>0.33541666666666664</v>
      </c>
    </row>
    <row r="52" spans="1:4" x14ac:dyDescent="0.25">
      <c r="A52" s="401">
        <v>36</v>
      </c>
      <c r="B52" s="404" t="s">
        <v>1932</v>
      </c>
      <c r="C52" s="403">
        <v>0.19</v>
      </c>
      <c r="D52" s="403">
        <v>0.18208333333333335</v>
      </c>
    </row>
    <row r="53" spans="1:4" x14ac:dyDescent="0.25">
      <c r="A53" s="401">
        <v>37</v>
      </c>
      <c r="B53" s="404" t="s">
        <v>1933</v>
      </c>
      <c r="C53" s="403">
        <v>1.08</v>
      </c>
      <c r="D53" s="403">
        <v>1.0350000000000001</v>
      </c>
    </row>
    <row r="54" spans="1:4" x14ac:dyDescent="0.25">
      <c r="A54" s="401">
        <v>38</v>
      </c>
      <c r="B54" s="404" t="s">
        <v>1934</v>
      </c>
      <c r="C54" s="403">
        <v>0.28999999999999998</v>
      </c>
      <c r="D54" s="403">
        <v>0.27791666666666665</v>
      </c>
    </row>
    <row r="55" spans="1:4" x14ac:dyDescent="0.25">
      <c r="A55" s="401">
        <v>39</v>
      </c>
      <c r="B55" s="401" t="s">
        <v>1935</v>
      </c>
      <c r="C55" s="403">
        <v>3.24</v>
      </c>
      <c r="D55" s="403">
        <v>3.105</v>
      </c>
    </row>
    <row r="56" spans="1:4" x14ac:dyDescent="0.25">
      <c r="A56" s="401">
        <v>43</v>
      </c>
      <c r="B56" s="402" t="s">
        <v>1936</v>
      </c>
      <c r="C56" s="403">
        <v>47.68</v>
      </c>
      <c r="D56" s="403">
        <v>45.693333333333328</v>
      </c>
    </row>
    <row r="57" spans="1:4" x14ac:dyDescent="0.25">
      <c r="A57" s="405">
        <v>44</v>
      </c>
      <c r="B57" s="402" t="s">
        <v>1937</v>
      </c>
      <c r="C57" s="403">
        <v>51.9</v>
      </c>
      <c r="D57" s="403">
        <v>49.737499999999997</v>
      </c>
    </row>
    <row r="58" spans="1:4" x14ac:dyDescent="0.25">
      <c r="A58" s="401">
        <v>45</v>
      </c>
      <c r="B58" s="402" t="s">
        <v>1938</v>
      </c>
      <c r="C58" s="403">
        <v>64.14</v>
      </c>
      <c r="D58" s="403">
        <v>61.467500000000001</v>
      </c>
    </row>
    <row r="59" spans="1:4" x14ac:dyDescent="0.25">
      <c r="A59" s="405">
        <v>46</v>
      </c>
      <c r="B59" s="402" t="s">
        <v>1939</v>
      </c>
      <c r="C59" s="403">
        <v>83.72</v>
      </c>
      <c r="D59" s="403">
        <v>80.231666666666655</v>
      </c>
    </row>
    <row r="60" spans="1:4" x14ac:dyDescent="0.25">
      <c r="A60" s="401">
        <v>47</v>
      </c>
      <c r="B60" s="404" t="s">
        <v>1940</v>
      </c>
      <c r="C60" s="403">
        <v>66.08</v>
      </c>
      <c r="D60" s="403">
        <v>63.326666666666668</v>
      </c>
    </row>
    <row r="61" spans="1:4" x14ac:dyDescent="0.25">
      <c r="A61" s="405">
        <v>48</v>
      </c>
      <c r="B61" s="404" t="s">
        <v>1941</v>
      </c>
      <c r="C61" s="403">
        <v>70.319999999999993</v>
      </c>
      <c r="D61" s="403">
        <v>67.389999999999986</v>
      </c>
    </row>
    <row r="62" spans="1:4" x14ac:dyDescent="0.25">
      <c r="A62" s="401">
        <v>49</v>
      </c>
      <c r="B62" s="404" t="s">
        <v>1942</v>
      </c>
      <c r="C62" s="403">
        <v>82.94</v>
      </c>
      <c r="D62" s="403">
        <v>79.484166666666667</v>
      </c>
    </row>
    <row r="63" spans="1:4" x14ac:dyDescent="0.25">
      <c r="A63" s="405">
        <v>50</v>
      </c>
      <c r="B63" s="404" t="s">
        <v>1943</v>
      </c>
      <c r="C63" s="403">
        <v>103.18</v>
      </c>
      <c r="D63" s="403">
        <v>98.880833333333342</v>
      </c>
    </row>
    <row r="64" spans="1:4" x14ac:dyDescent="0.25">
      <c r="A64" s="401">
        <v>51</v>
      </c>
      <c r="B64" s="402" t="s">
        <v>1944</v>
      </c>
      <c r="C64" s="403">
        <v>52.29</v>
      </c>
      <c r="D64" s="403">
        <v>50.111249999999998</v>
      </c>
    </row>
    <row r="65" spans="1:5" x14ac:dyDescent="0.25">
      <c r="A65" s="405">
        <v>52</v>
      </c>
      <c r="B65" s="402" t="s">
        <v>1945</v>
      </c>
      <c r="C65" s="403">
        <v>56.3</v>
      </c>
      <c r="D65" s="403">
        <v>53.954166666666659</v>
      </c>
    </row>
    <row r="66" spans="1:5" x14ac:dyDescent="0.25">
      <c r="A66" s="401">
        <v>53</v>
      </c>
      <c r="B66" s="402" t="s">
        <v>1946</v>
      </c>
      <c r="C66" s="403">
        <v>68.89</v>
      </c>
      <c r="D66" s="403">
        <v>66.01958333333333</v>
      </c>
    </row>
    <row r="67" spans="1:5" x14ac:dyDescent="0.25">
      <c r="A67" s="405">
        <v>54</v>
      </c>
      <c r="B67" s="402" t="s">
        <v>1947</v>
      </c>
      <c r="C67" s="403">
        <v>89.08</v>
      </c>
      <c r="D67" s="403">
        <v>85.368333333333325</v>
      </c>
    </row>
    <row r="68" spans="1:5" x14ac:dyDescent="0.25">
      <c r="A68" s="401">
        <v>55</v>
      </c>
      <c r="B68" s="404" t="s">
        <v>1948</v>
      </c>
      <c r="C68" s="403">
        <v>69.239999999999995</v>
      </c>
      <c r="D68" s="403">
        <v>66.35499999999999</v>
      </c>
    </row>
    <row r="69" spans="1:5" x14ac:dyDescent="0.25">
      <c r="A69" s="405">
        <v>56</v>
      </c>
      <c r="B69" s="404" t="s">
        <v>1949</v>
      </c>
      <c r="C69" s="403">
        <v>74.97</v>
      </c>
      <c r="D69" s="403">
        <v>71.846249999999998</v>
      </c>
    </row>
    <row r="70" spans="1:5" x14ac:dyDescent="0.25">
      <c r="A70" s="401">
        <v>57</v>
      </c>
      <c r="B70" s="404" t="s">
        <v>1950</v>
      </c>
      <c r="C70" s="403">
        <v>86.95</v>
      </c>
      <c r="D70" s="403">
        <v>83.327083333333334</v>
      </c>
    </row>
    <row r="71" spans="1:5" x14ac:dyDescent="0.25">
      <c r="A71" s="405">
        <v>58</v>
      </c>
      <c r="B71" s="404" t="s">
        <v>1951</v>
      </c>
      <c r="C71" s="403">
        <v>107.51</v>
      </c>
      <c r="D71" s="403">
        <v>103.03041666666667</v>
      </c>
    </row>
    <row r="72" spans="1:5" s="379" customFormat="1" x14ac:dyDescent="0.25">
      <c r="A72" s="406" t="s">
        <v>1541</v>
      </c>
      <c r="C72" s="381"/>
      <c r="E72" s="407" t="s">
        <v>767</v>
      </c>
    </row>
    <row r="73" spans="1:5" x14ac:dyDescent="0.25">
      <c r="A73" s="408"/>
      <c r="C73" s="384"/>
      <c r="E73" s="409"/>
    </row>
    <row r="74" spans="1:5" x14ac:dyDescent="0.25">
      <c r="A74" s="385" t="s">
        <v>1889</v>
      </c>
      <c r="C74" s="410"/>
      <c r="E74" s="384" t="s">
        <v>1890</v>
      </c>
    </row>
    <row r="75" spans="1:5" x14ac:dyDescent="0.25">
      <c r="A75" s="408"/>
      <c r="C75" s="384"/>
      <c r="E75" s="409"/>
    </row>
    <row r="76" spans="1:5" x14ac:dyDescent="0.25">
      <c r="A76" s="408" t="s">
        <v>771</v>
      </c>
      <c r="C76" s="384"/>
      <c r="E76" s="409" t="s">
        <v>772</v>
      </c>
    </row>
    <row r="77" spans="1:5" x14ac:dyDescent="0.25">
      <c r="A77" s="411"/>
      <c r="C77" s="351"/>
    </row>
    <row r="78" spans="1:5" x14ac:dyDescent="0.25">
      <c r="A78" s="383" t="s">
        <v>773</v>
      </c>
      <c r="C78" s="384"/>
      <c r="E78" s="387" t="s">
        <v>1891</v>
      </c>
    </row>
  </sheetData>
  <mergeCells count="4">
    <mergeCell ref="B9:E9"/>
    <mergeCell ref="B10:E10"/>
    <mergeCell ref="B11:E11"/>
    <mergeCell ref="B12:E12"/>
  </mergeCells>
  <pageMargins left="0.70866141732283472" right="0.70866141732283472" top="0.35433070866141736" bottom="0.35433070866141736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9"/>
  <sheetViews>
    <sheetView tabSelected="1" topLeftCell="A9" zoomScale="80" zoomScaleNormal="80" workbookViewId="0">
      <selection activeCell="H21" sqref="H21"/>
    </sheetView>
  </sheetViews>
  <sheetFormatPr defaultRowHeight="15" x14ac:dyDescent="0.25"/>
  <cols>
    <col min="1" max="1" width="3.28515625" style="343" customWidth="1"/>
    <col min="2" max="2" width="43" style="343" customWidth="1"/>
    <col min="3" max="3" width="20.140625" style="412" hidden="1" customWidth="1"/>
    <col min="4" max="4" width="20.85546875" style="412" hidden="1" customWidth="1"/>
    <col min="5" max="5" width="20.42578125" style="412" hidden="1" customWidth="1"/>
    <col min="6" max="6" width="19.7109375" style="412" hidden="1" customWidth="1"/>
    <col min="7" max="7" width="23.5703125" style="343" customWidth="1"/>
    <col min="8" max="8" width="9.5703125" style="343" customWidth="1"/>
    <col min="9" max="9" width="7.42578125" style="343" customWidth="1"/>
    <col min="10" max="10" width="9.7109375" style="343" customWidth="1"/>
    <col min="11" max="16384" width="9.140625" style="343"/>
  </cols>
  <sheetData>
    <row r="1" spans="1:10" x14ac:dyDescent="0.25">
      <c r="A1" s="341"/>
      <c r="B1" s="341"/>
      <c r="C1" s="341"/>
      <c r="D1" s="341"/>
      <c r="E1" s="341"/>
      <c r="F1" s="341"/>
    </row>
    <row r="2" spans="1:10" ht="15.75" x14ac:dyDescent="0.25">
      <c r="G2" s="344" t="s">
        <v>1832</v>
      </c>
    </row>
    <row r="3" spans="1:10" ht="15.75" x14ac:dyDescent="0.25">
      <c r="G3" s="345" t="s">
        <v>1833</v>
      </c>
      <c r="H3" s="346"/>
      <c r="I3" s="347"/>
    </row>
    <row r="4" spans="1:10" ht="15.75" x14ac:dyDescent="0.25">
      <c r="G4" s="345"/>
      <c r="H4" s="346"/>
      <c r="I4" s="347"/>
    </row>
    <row r="5" spans="1:10" ht="15.75" x14ac:dyDescent="0.25">
      <c r="G5" s="348"/>
      <c r="H5" s="345" t="s">
        <v>1834</v>
      </c>
      <c r="I5" s="347"/>
    </row>
    <row r="6" spans="1:10" ht="15.75" x14ac:dyDescent="0.25">
      <c r="G6" s="348" t="s">
        <v>1835</v>
      </c>
      <c r="H6" s="345" t="s">
        <v>1836</v>
      </c>
    </row>
    <row r="7" spans="1:10" ht="15.75" x14ac:dyDescent="0.25">
      <c r="G7" s="413"/>
      <c r="H7" s="414"/>
      <c r="I7" s="345"/>
    </row>
    <row r="8" spans="1:10" ht="15.75" x14ac:dyDescent="0.25">
      <c r="G8" s="413"/>
      <c r="H8" s="414"/>
      <c r="I8" s="345"/>
    </row>
    <row r="9" spans="1:10" ht="15.75" x14ac:dyDescent="0.25">
      <c r="G9" s="413"/>
      <c r="H9" s="414"/>
      <c r="I9" s="345"/>
    </row>
    <row r="11" spans="1:10" ht="20.25" customHeight="1" x14ac:dyDescent="0.25">
      <c r="A11" s="349" t="s">
        <v>1837</v>
      </c>
      <c r="B11" s="349"/>
      <c r="C11" s="349"/>
      <c r="D11" s="349"/>
      <c r="E11" s="349"/>
      <c r="F11" s="349"/>
      <c r="G11" s="349"/>
    </row>
    <row r="12" spans="1:10" ht="20.25" customHeight="1" x14ac:dyDescent="0.25">
      <c r="A12" s="350" t="s">
        <v>1838</v>
      </c>
      <c r="B12" s="350"/>
      <c r="C12" s="350"/>
      <c r="D12" s="350"/>
      <c r="E12" s="350"/>
      <c r="F12" s="350"/>
      <c r="G12" s="350"/>
      <c r="H12" s="351"/>
      <c r="I12" s="351"/>
      <c r="J12" s="351"/>
    </row>
    <row r="13" spans="1:10" x14ac:dyDescent="0.25">
      <c r="A13" s="354" t="s">
        <v>1952</v>
      </c>
      <c r="B13" s="354"/>
      <c r="C13" s="354"/>
      <c r="D13" s="354"/>
      <c r="E13" s="354"/>
      <c r="F13" s="354"/>
      <c r="G13" s="354"/>
      <c r="H13" s="351"/>
      <c r="I13" s="351"/>
      <c r="J13" s="351"/>
    </row>
    <row r="14" spans="1:10" x14ac:dyDescent="0.25">
      <c r="H14" s="351"/>
      <c r="I14" s="351"/>
      <c r="J14" s="351"/>
    </row>
    <row r="15" spans="1:10" x14ac:dyDescent="0.25">
      <c r="G15" s="351"/>
      <c r="H15" s="351"/>
      <c r="I15" s="351"/>
      <c r="J15" s="351"/>
    </row>
    <row r="16" spans="1:10" x14ac:dyDescent="0.25">
      <c r="A16" s="356" t="s">
        <v>1840</v>
      </c>
      <c r="B16" s="357"/>
      <c r="C16" s="415"/>
      <c r="D16" s="416"/>
      <c r="E16" s="417"/>
      <c r="F16" s="418"/>
      <c r="G16" s="351" t="s">
        <v>1841</v>
      </c>
      <c r="H16" s="351"/>
      <c r="I16" s="351"/>
      <c r="J16" s="351"/>
    </row>
    <row r="17" spans="1:10" ht="45" x14ac:dyDescent="0.25">
      <c r="A17" s="358" t="s">
        <v>9</v>
      </c>
      <c r="B17" s="359" t="s">
        <v>1842</v>
      </c>
      <c r="C17" s="419" t="s">
        <v>1953</v>
      </c>
      <c r="D17" s="420" t="s">
        <v>1954</v>
      </c>
      <c r="E17" s="420" t="s">
        <v>1553</v>
      </c>
      <c r="F17" s="420" t="s">
        <v>1955</v>
      </c>
      <c r="G17" s="360" t="s">
        <v>1554</v>
      </c>
      <c r="H17" s="351"/>
      <c r="I17" s="351"/>
      <c r="J17" s="351"/>
    </row>
    <row r="18" spans="1:10" x14ac:dyDescent="0.25">
      <c r="A18" s="361">
        <v>1</v>
      </c>
      <c r="B18" s="362">
        <v>2</v>
      </c>
      <c r="D18" s="421"/>
      <c r="E18" s="421"/>
      <c r="F18" s="421"/>
      <c r="G18" s="363">
        <v>3</v>
      </c>
      <c r="H18" s="351"/>
      <c r="I18" s="351"/>
      <c r="J18" s="351"/>
    </row>
    <row r="19" spans="1:10" s="428" customFormat="1" ht="24" customHeight="1" x14ac:dyDescent="0.25">
      <c r="A19" s="422" t="s">
        <v>1956</v>
      </c>
      <c r="B19" s="368" t="s">
        <v>1957</v>
      </c>
      <c r="C19" s="423">
        <v>75</v>
      </c>
      <c r="D19" s="424">
        <v>20</v>
      </c>
      <c r="E19" s="425">
        <f>C19*0.2</f>
        <v>15</v>
      </c>
      <c r="F19" s="426">
        <f>C19+E19</f>
        <v>90</v>
      </c>
      <c r="G19" s="374">
        <v>103.5</v>
      </c>
      <c r="H19" s="427"/>
      <c r="I19" s="427"/>
      <c r="J19" s="427"/>
    </row>
    <row r="20" spans="1:10" s="428" customFormat="1" ht="24" customHeight="1" x14ac:dyDescent="0.25">
      <c r="A20" s="422" t="s">
        <v>1958</v>
      </c>
      <c r="B20" s="368" t="s">
        <v>1959</v>
      </c>
      <c r="C20" s="423">
        <v>80</v>
      </c>
      <c r="D20" s="424">
        <v>20</v>
      </c>
      <c r="E20" s="425">
        <f t="shared" ref="E20:E21" si="0">C20*0.2</f>
        <v>16</v>
      </c>
      <c r="F20" s="426">
        <f t="shared" ref="F20:F22" si="1">C20+E20</f>
        <v>96</v>
      </c>
      <c r="G20" s="374">
        <v>110.4</v>
      </c>
      <c r="H20" s="427"/>
      <c r="I20" s="427"/>
      <c r="J20" s="427"/>
    </row>
    <row r="21" spans="1:10" s="428" customFormat="1" ht="24" customHeight="1" x14ac:dyDescent="0.25">
      <c r="A21" s="422" t="s">
        <v>1960</v>
      </c>
      <c r="B21" s="368" t="s">
        <v>1961</v>
      </c>
      <c r="C21" s="423">
        <v>86</v>
      </c>
      <c r="D21" s="424">
        <v>20</v>
      </c>
      <c r="E21" s="425">
        <f t="shared" si="0"/>
        <v>17.2</v>
      </c>
      <c r="F21" s="426">
        <f t="shared" si="1"/>
        <v>103.2</v>
      </c>
      <c r="G21" s="374">
        <v>118.68</v>
      </c>
      <c r="H21" s="427"/>
      <c r="I21" s="427"/>
      <c r="J21" s="427"/>
    </row>
    <row r="22" spans="1:10" s="428" customFormat="1" ht="24" customHeight="1" x14ac:dyDescent="0.25">
      <c r="A22" s="422" t="s">
        <v>1962</v>
      </c>
      <c r="B22" s="368" t="s">
        <v>1963</v>
      </c>
      <c r="C22" s="423">
        <v>110</v>
      </c>
      <c r="D22" s="424">
        <v>20</v>
      </c>
      <c r="E22" s="425">
        <f>C22*0.2</f>
        <v>22</v>
      </c>
      <c r="F22" s="426">
        <f t="shared" si="1"/>
        <v>132</v>
      </c>
      <c r="G22" s="374">
        <v>151.80000000000001</v>
      </c>
      <c r="H22" s="427"/>
      <c r="I22" s="427"/>
      <c r="J22" s="427"/>
    </row>
    <row r="23" spans="1:10" s="379" customFormat="1" x14ac:dyDescent="0.25">
      <c r="A23" s="378" t="s">
        <v>1541</v>
      </c>
      <c r="C23" s="429"/>
      <c r="D23" s="381"/>
      <c r="E23" s="381"/>
      <c r="F23" s="382"/>
      <c r="G23" s="380"/>
      <c r="H23" s="381" t="s">
        <v>767</v>
      </c>
      <c r="J23" s="382"/>
    </row>
    <row r="24" spans="1:10" x14ac:dyDescent="0.25">
      <c r="A24" s="383"/>
      <c r="C24" s="430"/>
      <c r="D24" s="431"/>
      <c r="E24" s="431"/>
      <c r="F24" s="432"/>
      <c r="G24" s="376"/>
      <c r="H24" s="384"/>
      <c r="J24" s="351"/>
    </row>
    <row r="25" spans="1:10" x14ac:dyDescent="0.25">
      <c r="A25" s="385" t="s">
        <v>1889</v>
      </c>
      <c r="C25" s="433"/>
      <c r="D25" s="434"/>
      <c r="E25" s="435"/>
      <c r="F25" s="432"/>
      <c r="G25" s="376"/>
      <c r="H25" s="384" t="s">
        <v>1890</v>
      </c>
      <c r="J25" s="351"/>
    </row>
    <row r="26" spans="1:10" x14ac:dyDescent="0.25">
      <c r="A26" s="383"/>
      <c r="C26" s="430"/>
      <c r="D26" s="431"/>
      <c r="E26" s="431"/>
      <c r="F26" s="432"/>
      <c r="G26" s="376"/>
      <c r="H26" s="384"/>
      <c r="J26" s="351"/>
    </row>
    <row r="27" spans="1:10" x14ac:dyDescent="0.25">
      <c r="A27" s="383" t="s">
        <v>771</v>
      </c>
      <c r="C27" s="430"/>
      <c r="D27" s="431"/>
      <c r="F27" s="432"/>
      <c r="G27" s="376"/>
      <c r="H27" s="384" t="s">
        <v>772</v>
      </c>
      <c r="J27" s="351"/>
    </row>
    <row r="28" spans="1:10" x14ac:dyDescent="0.25">
      <c r="A28" s="383"/>
      <c r="C28" s="430"/>
      <c r="D28" s="431"/>
      <c r="E28" s="431"/>
      <c r="F28" s="432"/>
      <c r="G28" s="376"/>
      <c r="H28" s="384"/>
      <c r="J28" s="351"/>
    </row>
    <row r="29" spans="1:10" x14ac:dyDescent="0.25">
      <c r="A29" s="383" t="str">
        <f>[1]основной!A70</f>
        <v>Начальник ОПЭиАР</v>
      </c>
      <c r="C29" s="430"/>
      <c r="D29" s="431"/>
      <c r="E29" s="431"/>
      <c r="F29" s="432"/>
      <c r="G29" s="351"/>
      <c r="H29" s="387" t="str">
        <f>[1]основной!F70</f>
        <v>Е.О. Доморацкая</v>
      </c>
      <c r="J29" s="351"/>
    </row>
  </sheetData>
  <mergeCells count="4">
    <mergeCell ref="A1:F1"/>
    <mergeCell ref="A11:G11"/>
    <mergeCell ref="A12:G12"/>
    <mergeCell ref="A13:G13"/>
  </mergeCells>
  <pageMargins left="0.70866141732283472" right="0.35433070866141736" top="0.43307086614173229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ОСНОВНОЙ 1,09,26 розница</vt:lpstr>
      <vt:lpstr>МЯГК.ЭЛЕМ-основ1,09,26розница</vt:lpstr>
      <vt:lpstr>медиц розн1,09,26</vt:lpstr>
      <vt:lpstr>осн.  роз.</vt:lpstr>
      <vt:lpstr>зап. части роз</vt:lpstr>
      <vt:lpstr>др.насосы роз.</vt:lpstr>
      <vt:lpstr>'зап. части роз'!Заголовки_для_печати</vt:lpstr>
      <vt:lpstr>'медиц розн1,09,26'!Заголовки_для_печати</vt:lpstr>
      <vt:lpstr>'МЯГК.ЭЛЕМ-основ1,09,26розница'!Заголовки_для_печати</vt:lpstr>
      <vt:lpstr>'ОСНОВНОЙ 1,09,26 розница'!Заголовки_для_печати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Анна Михайловна</dc:creator>
  <cp:lastModifiedBy>Степанова Анна Михайловна</cp:lastModifiedBy>
  <dcterms:created xsi:type="dcterms:W3CDTF">2026-09-01T06:02:03Z</dcterms:created>
  <dcterms:modified xsi:type="dcterms:W3CDTF">2026-09-01T06:08:39Z</dcterms:modified>
</cp:coreProperties>
</file>